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8_{A3D99A56-CF3A-435B-8149-EA9A2670A815}"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D18" i="1" s="1"/>
  <c r="D19" i="1" s="1"/>
  <c r="D20" i="1" l="1"/>
  <c r="Q20" i="1" l="1"/>
  <c r="P20" i="1"/>
  <c r="O20" i="1"/>
  <c r="M20" i="1"/>
  <c r="Q19" i="1"/>
  <c r="P19" i="1"/>
  <c r="O19" i="1"/>
  <c r="M19" i="1"/>
  <c r="Q18" i="1"/>
  <c r="P18" i="1"/>
  <c r="O18" i="1"/>
  <c r="M18" i="1"/>
  <c r="Q17" i="1"/>
  <c r="P17" i="1"/>
  <c r="O17" i="1"/>
  <c r="I20" i="1" l="1"/>
  <c r="I19" i="1"/>
  <c r="I18" i="1"/>
  <c r="I17" i="1"/>
  <c r="F18" i="1"/>
  <c r="N18" i="1" s="1"/>
  <c r="F19" i="1"/>
  <c r="N19" i="1" s="1"/>
  <c r="F20" i="1"/>
  <c r="N20" i="1" s="1"/>
  <c r="F17" i="1"/>
  <c r="N17" i="1" s="1"/>
  <c r="B17" i="1" l="1"/>
  <c r="B18" i="1"/>
  <c r="C18" i="1"/>
  <c r="B19" i="1"/>
  <c r="C19" i="1"/>
  <c r="B20" i="1"/>
  <c r="C20" i="1"/>
  <c r="M17" i="1"/>
  <c r="L17" i="1" l="1"/>
  <c r="L18" i="1"/>
  <c r="L20" i="1"/>
  <c r="L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16" authorId="0" shapeId="0" xr:uid="{00000000-0006-0000-0000-000001000000}">
      <text>
        <r>
          <rPr>
            <b/>
            <sz val="9"/>
            <color indexed="81"/>
            <rFont val="Tahoma"/>
            <family val="2"/>
          </rPr>
          <t>Note: Payslip delivery date must be before pay day.</t>
        </r>
        <r>
          <rPr>
            <sz val="9"/>
            <color indexed="81"/>
            <rFont val="Tahoma"/>
            <family val="2"/>
          </rPr>
          <t xml:space="preserve">
</t>
        </r>
      </text>
    </comment>
  </commentList>
</comments>
</file>

<file path=xl/sharedStrings.xml><?xml version="1.0" encoding="utf-8"?>
<sst xmlns="http://schemas.openxmlformats.org/spreadsheetml/2006/main" count="228" uniqueCount="221">
  <si>
    <t>Payroll Group / Provider</t>
  </si>
  <si>
    <t>Payroll Name</t>
  </si>
  <si>
    <t>Period Name</t>
  </si>
  <si>
    <t>Pay Period</t>
  </si>
  <si>
    <t>Pay Day</t>
  </si>
  <si>
    <t xml:space="preserve">BACS  </t>
  </si>
  <si>
    <t>Payslips</t>
  </si>
  <si>
    <t>Pay Run</t>
  </si>
  <si>
    <t>Processing Date</t>
  </si>
  <si>
    <t>Deliver
(before 10 am)</t>
  </si>
  <si>
    <t>Month End Date</t>
  </si>
  <si>
    <t>VPD:</t>
  </si>
  <si>
    <t>Contact Name:</t>
  </si>
  <si>
    <t>Telephone:</t>
  </si>
  <si>
    <t>Normal Pay Day</t>
  </si>
  <si>
    <t>Pay Run 
Process Date</t>
  </si>
  <si>
    <t>Process Date</t>
  </si>
  <si>
    <t>Retropay Run Date (Overnight)</t>
  </si>
  <si>
    <t>VPD</t>
  </si>
  <si>
    <t>001 Weekly</t>
  </si>
  <si>
    <t>020 Weekly</t>
  </si>
  <si>
    <t>820_775 Weekly</t>
  </si>
  <si>
    <t>824 Weekly</t>
  </si>
  <si>
    <t>922 Weekly</t>
  </si>
  <si>
    <t>payroll list</t>
  </si>
  <si>
    <t>100 Weekly</t>
  </si>
  <si>
    <t>110 Weekly NG</t>
  </si>
  <si>
    <t>120 Weekly Shared Services</t>
  </si>
  <si>
    <t>130 Weekly 1</t>
  </si>
  <si>
    <t>150_753 Weekly</t>
  </si>
  <si>
    <t>152 Weekly</t>
  </si>
  <si>
    <t>153 Weekly</t>
  </si>
  <si>
    <t>156 Bank Weekly</t>
  </si>
  <si>
    <t>364 Weekly</t>
  </si>
  <si>
    <t>367 Weekly</t>
  </si>
  <si>
    <t>381 Weekly2</t>
  </si>
  <si>
    <t>382 Weekly</t>
  </si>
  <si>
    <t>387 Weekly</t>
  </si>
  <si>
    <t>391 Weekly</t>
  </si>
  <si>
    <t>394 Weekly Bank</t>
  </si>
  <si>
    <t>396 Weekly</t>
  </si>
  <si>
    <t>407 Weekly</t>
  </si>
  <si>
    <t>416 Weekly Payroll</t>
  </si>
  <si>
    <t>418 Weekly</t>
  </si>
  <si>
    <t>428 Weekly</t>
  </si>
  <si>
    <t>432 Weekly</t>
  </si>
  <si>
    <t>435 WEEKLY BANK</t>
  </si>
  <si>
    <t>438 Weekly</t>
  </si>
  <si>
    <t>438 Weekly Vantage</t>
  </si>
  <si>
    <t>846 Weekly</t>
  </si>
  <si>
    <t>OK</t>
  </si>
  <si>
    <t>130 Weekly MEDACS</t>
  </si>
  <si>
    <t>180 Weekly Bank</t>
  </si>
  <si>
    <t>192 Weekly</t>
  </si>
  <si>
    <t>196 Weekly</t>
  </si>
  <si>
    <t>197 Weekly</t>
  </si>
  <si>
    <t>199 Weekly</t>
  </si>
  <si>
    <t>200 Weekly</t>
  </si>
  <si>
    <t>203 Weekly</t>
  </si>
  <si>
    <t>220 Weekly</t>
  </si>
  <si>
    <t>225 Weekly Bank</t>
  </si>
  <si>
    <t>253 Weekly</t>
  </si>
  <si>
    <t>259 Weekly</t>
  </si>
  <si>
    <t>260 Weekly</t>
  </si>
  <si>
    <t>264 Weekly</t>
  </si>
  <si>
    <t>267 Weekly Sessional</t>
  </si>
  <si>
    <t>269 Weekly Bank</t>
  </si>
  <si>
    <t>277 Weekly</t>
  </si>
  <si>
    <t>279 Weekly</t>
  </si>
  <si>
    <t>282 Weekly</t>
  </si>
  <si>
    <t>284 Weekly</t>
  </si>
  <si>
    <t>288 Weekly</t>
  </si>
  <si>
    <t>289 Weekly</t>
  </si>
  <si>
    <t>290 Weekly Bank</t>
  </si>
  <si>
    <t>293 Weekly</t>
  </si>
  <si>
    <t>294 Weekly Bank</t>
  </si>
  <si>
    <t>295 Weekly</t>
  </si>
  <si>
    <t>303 Weekly</t>
  </si>
  <si>
    <t>304 Weekly</t>
  </si>
  <si>
    <t>304 Weekly Dialysis Services</t>
  </si>
  <si>
    <t>312 Weekly</t>
  </si>
  <si>
    <t>313 Weekly</t>
  </si>
  <si>
    <t>318 Weekly</t>
  </si>
  <si>
    <t>323 Weekly</t>
  </si>
  <si>
    <t>326 Weekly</t>
  </si>
  <si>
    <t>337 Weekly</t>
  </si>
  <si>
    <t>343 Weekly</t>
  </si>
  <si>
    <t>349 Weekly</t>
  </si>
  <si>
    <t>352 Weekly</t>
  </si>
  <si>
    <t>354 Weekly Pay</t>
  </si>
  <si>
    <t>358 Weekly</t>
  </si>
  <si>
    <t>359 Weekly</t>
  </si>
  <si>
    <t>360 Weekly</t>
  </si>
  <si>
    <t>363 Weekly</t>
  </si>
  <si>
    <t>395 Weekly</t>
  </si>
  <si>
    <t>Transmit (before 4 pm)</t>
  </si>
  <si>
    <t>Initiate 
(before 4pm)</t>
  </si>
  <si>
    <t>050 Weekly Medcs</t>
  </si>
  <si>
    <t>157 Weekly BANK</t>
  </si>
  <si>
    <t>184 Weekly</t>
  </si>
  <si>
    <t>209 Weekly</t>
  </si>
  <si>
    <t>241 Weekly Payroll</t>
  </si>
  <si>
    <t>251 Weekly HHFT</t>
  </si>
  <si>
    <t>275 Weekly</t>
  </si>
  <si>
    <t>285 Weekly BCP</t>
  </si>
  <si>
    <t>351 Weekly Bank</t>
  </si>
  <si>
    <t>388 Weekly Bank</t>
  </si>
  <si>
    <t>410 Weekly Bank</t>
  </si>
  <si>
    <t>412 Weekly</t>
  </si>
  <si>
    <t>419 Weekly</t>
  </si>
  <si>
    <t>430 Weekly</t>
  </si>
  <si>
    <t>453 Weekly Bank</t>
  </si>
  <si>
    <t>175 Weekly</t>
  </si>
  <si>
    <t>176 Weekly</t>
  </si>
  <si>
    <t>205 Weekly Bank</t>
  </si>
  <si>
    <t>214 Weekly Bank</t>
  </si>
  <si>
    <t>218 Weekly 2</t>
  </si>
  <si>
    <t>234 Weekly</t>
  </si>
  <si>
    <t>265 Weekly payroll</t>
  </si>
  <si>
    <t>270 Weekly</t>
  </si>
  <si>
    <t>272 Weekly</t>
  </si>
  <si>
    <t>302 weekly</t>
  </si>
  <si>
    <t>329 Weekly Bank</t>
  </si>
  <si>
    <t>365 Weekly Bank</t>
  </si>
  <si>
    <t>369 Weekly Bank</t>
  </si>
  <si>
    <t>374 Weekly Bank</t>
  </si>
  <si>
    <t>382 Weekly BFWMan</t>
  </si>
  <si>
    <t>386 Weekly Bank</t>
  </si>
  <si>
    <t>392 Weekly</t>
  </si>
  <si>
    <t>409 Weekly Bank</t>
  </si>
  <si>
    <t>436 Weekly</t>
  </si>
  <si>
    <t>842 Weekly</t>
  </si>
  <si>
    <t>Boxing Day</t>
  </si>
  <si>
    <t>New Year's Day</t>
  </si>
  <si>
    <t>Christmas Day</t>
  </si>
  <si>
    <t>Retro Blackout week</t>
  </si>
  <si>
    <t>Initiate (before 4pm)</t>
  </si>
  <si>
    <t>Retropay Blackout Week</t>
  </si>
  <si>
    <t>001 Weekly MEDACS</t>
  </si>
  <si>
    <t>028 Weekly MEDACS</t>
  </si>
  <si>
    <t>071 Weekly Bouygues</t>
  </si>
  <si>
    <t>071 Weekly Engie</t>
  </si>
  <si>
    <t>100 Weekly MEDACS</t>
  </si>
  <si>
    <t>162 Weekly</t>
  </si>
  <si>
    <t>163 Weekly Medical Bank</t>
  </si>
  <si>
    <t>201 Weekly Flexi Team</t>
  </si>
  <si>
    <t>210 Weekly</t>
  </si>
  <si>
    <t>223 Weekly 4</t>
  </si>
  <si>
    <t>241 Weekly iFM Bolton 2</t>
  </si>
  <si>
    <t>252 Weekly Bank 1</t>
  </si>
  <si>
    <t>276 Weekly QVH</t>
  </si>
  <si>
    <t>284 Weekly BWC MSL</t>
  </si>
  <si>
    <t>310 Weekly New</t>
  </si>
  <si>
    <t>311 Weekly 2</t>
  </si>
  <si>
    <t>318 Weekly Subco</t>
  </si>
  <si>
    <t>319 Weekly NHCT</t>
  </si>
  <si>
    <t>320 Weekly DHS Ltd</t>
  </si>
  <si>
    <t>331 Weekly</t>
  </si>
  <si>
    <t>333 Weekly 2018 onwards</t>
  </si>
  <si>
    <t>339 Weekly Bank</t>
  </si>
  <si>
    <t>357 Weekly Bank</t>
  </si>
  <si>
    <t>372 CHFT Weekly</t>
  </si>
  <si>
    <t>389 Weekly Payroll</t>
  </si>
  <si>
    <t>390 weekly bank2</t>
  </si>
  <si>
    <t>426 Weekly</t>
  </si>
  <si>
    <t>470 Weekly</t>
  </si>
  <si>
    <t>841 Weekly</t>
  </si>
  <si>
    <t>922 City Hospitals Sunderland Weekly</t>
  </si>
  <si>
    <t>922 East Kent Weekly</t>
  </si>
  <si>
    <t>922 South Tyneside Weekly</t>
  </si>
  <si>
    <r>
      <t xml:space="preserve">Normal Pay Day: 
</t>
    </r>
    <r>
      <rPr>
        <b/>
        <sz val="10"/>
        <rFont val="Arial"/>
        <family val="2"/>
      </rPr>
      <t>Enter W, T or F</t>
    </r>
  </si>
  <si>
    <t xml:space="preserve">Retropay
 Run Date </t>
  </si>
  <si>
    <t>110 Weekly Medical</t>
  </si>
  <si>
    <t>164 Claims Weekly</t>
  </si>
  <si>
    <t>208 Weekly Bank Staff</t>
  </si>
  <si>
    <t>236 WEEKLY BANK</t>
  </si>
  <si>
    <t>245 Weekly Payroll 2</t>
  </si>
  <si>
    <t>287 Weekly Bank</t>
  </si>
  <si>
    <t>327 Weekly 2g</t>
  </si>
  <si>
    <t>346 Weekly</t>
  </si>
  <si>
    <t>377 Weekly Bank</t>
  </si>
  <si>
    <t>393 Weekly</t>
  </si>
  <si>
    <t>405 Weekly Bank</t>
  </si>
  <si>
    <t>439 Weekly</t>
  </si>
  <si>
    <t>828 Provide C.I.C. Weekly</t>
  </si>
  <si>
    <t>922 Pennine Weekly</t>
  </si>
  <si>
    <t>922 Portsmouth Weekly</t>
  </si>
  <si>
    <t>922 Salford Weekly</t>
  </si>
  <si>
    <t>922 SLAM Weekly</t>
  </si>
  <si>
    <t>Christmas &amp; New Year 2020/21 Weekly Wages Schedule</t>
  </si>
  <si>
    <t>36 2020 Week</t>
  </si>
  <si>
    <t>37 2020 Week</t>
  </si>
  <si>
    <t>38 2020 Week</t>
  </si>
  <si>
    <r>
      <t xml:space="preserve">Click (above) "Formulas" then "Calculation options" and ensure that "Automatic" is selected. 
1) Please enter the dates that you propose to process your payrolls from left to right, completing one line for each Pay Period for every Payroll in each VPD.
2) Enter 2020 dates in the format dd/mm - e.g. 30th December 2020 as 30/12. Enter 2021 dates in the format dd/mm/yy - e.g. 01/01/21
3) Please ensure schedules are returned as soon as possible to get the payslips and final pay run date you require.   
4) Please return by email to ESR.IS-ESRScheduling@nhs.net by close of play Friday 30th October 2020.
5) Please include the VPD code in the email title along with </t>
    </r>
    <r>
      <rPr>
        <b/>
        <sz val="11"/>
        <rFont val="Arial"/>
        <family val="2"/>
      </rPr>
      <t>"</t>
    </r>
    <r>
      <rPr>
        <sz val="11"/>
        <rFont val="Arial"/>
        <family val="2"/>
      </rPr>
      <t xml:space="preserve">Weekly".  If you process payrolls for more than one VPD, please return one spreadsheet for each VPD, in separate emails.
</t>
    </r>
    <r>
      <rPr>
        <b/>
        <sz val="11"/>
        <rFont val="Arial"/>
        <family val="2"/>
      </rPr>
      <t/>
    </r>
  </si>
  <si>
    <t>39 2020 Week/39 2021 Week</t>
  </si>
  <si>
    <t>040 Weekly Bank</t>
  </si>
  <si>
    <t>040 Weekly Retinue</t>
  </si>
  <si>
    <t>043 Weekly NWSSP</t>
  </si>
  <si>
    <t>074 Weekly</t>
  </si>
  <si>
    <t>185 Weekly Bank</t>
  </si>
  <si>
    <t>213 Weekly Bank</t>
  </si>
  <si>
    <t>214 Weekly 247</t>
  </si>
  <si>
    <t>218 Weekly</t>
  </si>
  <si>
    <t>230 Weekly</t>
  </si>
  <si>
    <t>290 Weekly hotel services</t>
  </si>
  <si>
    <t>308 Weekly OT</t>
  </si>
  <si>
    <t>347 Weekly Bank</t>
  </si>
  <si>
    <t>370 Weekly Bank</t>
  </si>
  <si>
    <t>430A Weekly</t>
  </si>
  <si>
    <t>431 Weekly</t>
  </si>
  <si>
    <t>437 WEEKLY BANK</t>
  </si>
  <si>
    <t>448 Weekly</t>
  </si>
  <si>
    <t>449 Weekly</t>
  </si>
  <si>
    <t>828 Provide IP Weekly</t>
  </si>
  <si>
    <t>848 Weekly</t>
  </si>
  <si>
    <t>922 East and North Herts Weekly</t>
  </si>
  <si>
    <t>922 George Eliot Weekly</t>
  </si>
  <si>
    <t>922 University Hospitals Plymouth Weekly</t>
  </si>
  <si>
    <t>922 WWL Weekly</t>
  </si>
  <si>
    <t/>
  </si>
  <si>
    <t>UN2956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</si>
</sst>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 yyyy"/>
    <numFmt numFmtId="165" formatCode="dd\ mmm\ yy\ \-\ ddd"/>
    <numFmt numFmtId="166" formatCode="dd\-mmm\ \-\ ddd"/>
    <numFmt numFmtId="167" formatCode="dd\ mmm\ yyyy\ ddd"/>
    <numFmt numFmtId="168" formatCode="000"/>
    <numFmt numFmtId="169" formatCode="dd/mm/yyyy;@"/>
  </numFmts>
  <fonts count="15" x14ac:knownFonts="1">
    <font>
      <sz val="10"/>
      <name val="Arial"/>
    </font>
    <font>
      <b/>
      <sz val="10"/>
      <name val="Arial"/>
      <family val="2"/>
    </font>
    <font>
      <sz val="8"/>
      <name val="Arial"/>
      <family val="2"/>
    </font>
    <font>
      <b/>
      <sz val="16"/>
      <name val="Arial"/>
      <family val="2"/>
    </font>
    <font>
      <sz val="16"/>
      <name val="Arial"/>
      <family val="2"/>
    </font>
    <font>
      <b/>
      <sz val="11"/>
      <name val="Arial"/>
      <family val="2"/>
    </font>
    <font>
      <sz val="11"/>
      <name val="Arial"/>
      <family val="2"/>
    </font>
    <font>
      <sz val="10"/>
      <name val="Arial"/>
      <family val="2"/>
    </font>
    <font>
      <b/>
      <u/>
      <sz val="10"/>
      <name val="Arial"/>
      <family val="2"/>
    </font>
    <font>
      <sz val="9"/>
      <color indexed="81"/>
      <name val="Tahoma"/>
      <family val="2"/>
    </font>
    <font>
      <b/>
      <sz val="9"/>
      <color indexed="81"/>
      <name val="Tahoma"/>
      <family val="2"/>
    </font>
    <font>
      <sz val="11"/>
      <name val="Calibri"/>
      <family val="2"/>
    </font>
    <font>
      <b/>
      <sz val="11"/>
      <color rgb="FFFA7D00"/>
      <name val="Calibri"/>
      <family val="2"/>
      <scheme val="minor"/>
    </font>
    <font>
      <b/>
      <sz val="10"/>
      <color theme="0"/>
      <name val="Arial"/>
      <family val="2"/>
    </font>
    <font>
      <sz val="10"/>
      <color theme="0"/>
      <name val="Arial"/>
      <family val="2"/>
    </font>
  </fonts>
  <fills count="6">
    <fill>
      <patternFill patternType="none"/>
    </fill>
    <fill>
      <patternFill patternType="gray125"/>
    </fill>
    <fill>
      <patternFill patternType="solid">
        <fgColor indexed="11"/>
        <bgColor indexed="64"/>
      </patternFill>
    </fill>
    <fill>
      <patternFill patternType="solid">
        <fgColor rgb="FFF2F2F2"/>
      </patternFill>
    </fill>
    <fill>
      <patternFill patternType="solid">
        <fgColor theme="9"/>
        <bgColor indexed="64"/>
      </patternFill>
    </fill>
    <fill>
      <patternFill patternType="solid">
        <fgColor rgb="FFFDDFC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rgb="FF7F7F7F"/>
      </left>
      <right style="thin">
        <color rgb="FF7F7F7F"/>
      </right>
      <top style="thin">
        <color rgb="FF7F7F7F"/>
      </top>
      <bottom style="medium">
        <color indexed="64"/>
      </bottom>
      <diagonal/>
    </border>
    <border>
      <left style="thin">
        <color indexed="64"/>
      </left>
      <right style="thin">
        <color indexed="64"/>
      </right>
      <top style="thin">
        <color indexed="64"/>
      </top>
      <bottom style="thin">
        <color rgb="FF7F7F7F"/>
      </bottom>
      <diagonal/>
    </border>
  </borders>
  <cellStyleXfs count="2">
    <xf numFmtId="0" fontId="0" fillId="0" borderId="0"/>
    <xf numFmtId="0" fontId="12" fillId="3" borderId="22" applyNumberFormat="0" applyAlignment="0" applyProtection="0"/>
  </cellStyleXfs>
  <cellXfs count="96">
    <xf numFmtId="0" fontId="0" fillId="0" borderId="0" xfId="0"/>
    <xf numFmtId="0" fontId="0" fillId="0" borderId="0" xfId="0" applyFill="1" applyBorder="1"/>
    <xf numFmtId="0" fontId="4" fillId="0" borderId="0" xfId="0" applyFont="1" applyAlignment="1"/>
    <xf numFmtId="0" fontId="5" fillId="0" borderId="1" xfId="0" applyFont="1" applyFill="1" applyBorder="1" applyAlignment="1">
      <alignment horizontal="center" vertical="center" wrapText="1"/>
    </xf>
    <xf numFmtId="0" fontId="0" fillId="0" borderId="0" xfId="0" applyAlignment="1"/>
    <xf numFmtId="0" fontId="0" fillId="0" borderId="0" xfId="0" applyFill="1" applyBorder="1" applyAlignment="1"/>
    <xf numFmtId="0" fontId="0" fillId="0" borderId="0" xfId="0" applyAlignment="1">
      <alignment horizontal="center"/>
    </xf>
    <xf numFmtId="0" fontId="1" fillId="0" borderId="0" xfId="0" applyFont="1" applyFill="1" applyAlignment="1" applyProtection="1">
      <alignment horizontal="center" vertical="center" wrapText="1"/>
    </xf>
    <xf numFmtId="0" fontId="0" fillId="0" borderId="0" xfId="0" applyProtection="1"/>
    <xf numFmtId="0" fontId="0" fillId="0" borderId="0" xfId="0" applyAlignment="1" applyProtection="1">
      <alignment vertical="center"/>
    </xf>
    <xf numFmtId="164" fontId="0" fillId="0" borderId="0" xfId="0" applyNumberFormat="1" applyAlignment="1" applyProtection="1">
      <alignment horizontal="center" wrapText="1"/>
    </xf>
    <xf numFmtId="167" fontId="0" fillId="0" borderId="0" xfId="0" applyNumberFormat="1" applyAlignment="1" applyProtection="1">
      <alignment wrapText="1"/>
    </xf>
    <xf numFmtId="0" fontId="0" fillId="0" borderId="2" xfId="0" applyFill="1" applyBorder="1" applyAlignment="1"/>
    <xf numFmtId="0" fontId="5" fillId="0" borderId="2" xfId="0" applyFont="1" applyFill="1" applyBorder="1" applyAlignment="1">
      <alignment horizontal="center" vertical="center" wrapText="1"/>
    </xf>
    <xf numFmtId="165" fontId="0" fillId="0" borderId="1" xfId="0" applyNumberFormat="1" applyFill="1" applyBorder="1" applyAlignment="1" applyProtection="1">
      <alignment wrapText="1"/>
      <protection locked="0"/>
    </xf>
    <xf numFmtId="0" fontId="0" fillId="0" borderId="1" xfId="0" applyFill="1" applyBorder="1" applyProtection="1"/>
    <xf numFmtId="0" fontId="1" fillId="0" borderId="1" xfId="0" applyFont="1" applyFill="1" applyBorder="1" applyAlignment="1" applyProtection="1">
      <alignment horizontal="center"/>
    </xf>
    <xf numFmtId="0" fontId="1" fillId="0" borderId="1" xfId="0" applyFont="1" applyFill="1" applyBorder="1" applyAlignment="1" applyProtection="1">
      <alignment horizontal="center" vertical="center" wrapText="1"/>
    </xf>
    <xf numFmtId="166" fontId="0" fillId="0" borderId="3" xfId="0" applyNumberFormat="1" applyFill="1" applyBorder="1" applyAlignment="1" applyProtection="1">
      <alignment horizontal="center" wrapText="1"/>
    </xf>
    <xf numFmtId="0" fontId="0" fillId="0" borderId="0" xfId="0" applyFill="1"/>
    <xf numFmtId="165" fontId="0" fillId="0" borderId="6" xfId="0" applyNumberFormat="1" applyFill="1" applyBorder="1" applyAlignment="1" applyProtection="1">
      <alignment wrapText="1"/>
      <protection locked="0"/>
    </xf>
    <xf numFmtId="0" fontId="5"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168" fontId="12" fillId="3" borderId="1" xfId="1" applyNumberFormat="1" applyBorder="1" applyAlignment="1">
      <alignment horizontal="center"/>
    </xf>
    <xf numFmtId="168" fontId="12" fillId="3" borderId="6" xfId="1" applyNumberFormat="1" applyBorder="1" applyAlignment="1">
      <alignment horizontal="center"/>
    </xf>
    <xf numFmtId="167" fontId="7" fillId="0" borderId="0" xfId="0" applyNumberFormat="1" applyFont="1" applyAlignment="1" applyProtection="1">
      <alignment wrapText="1"/>
    </xf>
    <xf numFmtId="0" fontId="3" fillId="0" borderId="7" xfId="0" applyFont="1" applyBorder="1" applyAlignment="1"/>
    <xf numFmtId="0" fontId="0" fillId="0" borderId="8" xfId="0" applyFill="1" applyBorder="1" applyProtection="1"/>
    <xf numFmtId="0" fontId="1" fillId="0" borderId="8" xfId="0" applyFont="1" applyFill="1" applyBorder="1" applyAlignment="1" applyProtection="1">
      <alignment horizontal="center" vertical="center" wrapText="1"/>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xf numFmtId="169" fontId="0" fillId="0" borderId="1" xfId="0" applyNumberFormat="1" applyFill="1" applyBorder="1" applyAlignment="1" applyProtection="1">
      <alignment wrapText="1"/>
      <protection locked="0"/>
    </xf>
    <xf numFmtId="0" fontId="7" fillId="0" borderId="9" xfId="0" applyFont="1" applyBorder="1"/>
    <xf numFmtId="0" fontId="7" fillId="0" borderId="10" xfId="0" applyFont="1" applyBorder="1"/>
    <xf numFmtId="0" fontId="7" fillId="0" borderId="11" xfId="0" applyFont="1" applyBorder="1"/>
    <xf numFmtId="0" fontId="7" fillId="0" borderId="0" xfId="0" quotePrefix="1" applyFont="1"/>
    <xf numFmtId="0" fontId="7" fillId="0" borderId="0" xfId="0" applyFont="1"/>
    <xf numFmtId="0" fontId="8" fillId="0" borderId="0" xfId="0" applyFont="1" applyAlignment="1" applyProtection="1">
      <alignment vertical="center"/>
    </xf>
    <xf numFmtId="0" fontId="12" fillId="3" borderId="1" xfId="1" applyNumberFormat="1" applyBorder="1" applyAlignment="1" applyProtection="1">
      <alignment horizontal="center"/>
    </xf>
    <xf numFmtId="0" fontId="12" fillId="3" borderId="6" xfId="1" applyNumberFormat="1" applyBorder="1" applyAlignment="1" applyProtection="1">
      <alignment horizontal="center"/>
    </xf>
    <xf numFmtId="0" fontId="4" fillId="0" borderId="0" xfId="0" applyFont="1" applyBorder="1" applyAlignment="1"/>
    <xf numFmtId="0" fontId="0" fillId="0" borderId="0" xfId="0" applyBorder="1" applyAlignment="1"/>
    <xf numFmtId="0" fontId="0" fillId="2" borderId="0" xfId="0" applyFill="1" applyBorder="1" applyAlignment="1">
      <alignment horizontal="center"/>
    </xf>
    <xf numFmtId="0" fontId="0" fillId="0" borderId="0" xfId="0" applyFill="1" applyBorder="1" applyAlignment="1">
      <alignment wrapText="1"/>
    </xf>
    <xf numFmtId="0" fontId="1" fillId="4" borderId="1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0" fillId="2" borderId="14" xfId="0" applyFill="1" applyBorder="1" applyAlignment="1">
      <alignment horizontal="center"/>
    </xf>
    <xf numFmtId="0" fontId="0" fillId="2" borderId="15" xfId="0" applyFill="1" applyBorder="1" applyAlignment="1">
      <alignment horizontal="center"/>
    </xf>
    <xf numFmtId="0" fontId="7" fillId="0" borderId="0" xfId="0" applyFont="1" applyAlignment="1"/>
    <xf numFmtId="0" fontId="1" fillId="0" borderId="0" xfId="0" applyFont="1"/>
    <xf numFmtId="165" fontId="12" fillId="3" borderId="1" xfId="1" applyNumberFormat="1" applyBorder="1" applyAlignment="1" applyProtection="1">
      <alignment wrapText="1"/>
    </xf>
    <xf numFmtId="0" fontId="12" fillId="3" borderId="1" xfId="1" applyNumberFormat="1" applyBorder="1" applyAlignment="1" applyProtection="1">
      <alignment horizontal="center"/>
      <protection locked="0"/>
    </xf>
    <xf numFmtId="165" fontId="12" fillId="3" borderId="6" xfId="1" applyNumberFormat="1" applyBorder="1" applyAlignment="1" applyProtection="1">
      <alignment wrapText="1"/>
    </xf>
    <xf numFmtId="0" fontId="1" fillId="0" borderId="18" xfId="0" applyFont="1" applyFill="1" applyBorder="1" applyAlignment="1" applyProtection="1">
      <alignment horizontal="center"/>
    </xf>
    <xf numFmtId="14" fontId="11" fillId="0" borderId="0" xfId="0" applyNumberFormat="1" applyFont="1" applyAlignment="1">
      <alignment vertical="center"/>
    </xf>
    <xf numFmtId="165" fontId="12" fillId="3" borderId="22" xfId="1" applyNumberFormat="1" applyBorder="1" applyAlignment="1" applyProtection="1">
      <alignment wrapText="1"/>
    </xf>
    <xf numFmtId="165" fontId="12" fillId="3" borderId="31" xfId="1" applyNumberFormat="1" applyBorder="1" applyAlignment="1" applyProtection="1">
      <alignment wrapText="1"/>
    </xf>
    <xf numFmtId="165" fontId="12" fillId="3" borderId="32" xfId="1" applyNumberFormat="1" applyBorder="1" applyAlignment="1" applyProtection="1">
      <alignment wrapText="1"/>
    </xf>
    <xf numFmtId="166" fontId="0" fillId="0" borderId="4" xfId="0" applyNumberFormat="1" applyFill="1" applyBorder="1" applyAlignment="1" applyProtection="1">
      <alignment horizontal="center" wrapText="1"/>
    </xf>
    <xf numFmtId="0" fontId="0" fillId="0" borderId="0" xfId="0" applyAlignment="1">
      <alignment horizontal="left"/>
    </xf>
    <xf numFmtId="164" fontId="1" fillId="4" borderId="13" xfId="0" applyNumberFormat="1" applyFont="1" applyFill="1" applyBorder="1" applyAlignment="1">
      <alignment horizontal="center" vertical="center" wrapText="1"/>
    </xf>
    <xf numFmtId="0" fontId="0" fillId="4" borderId="17" xfId="0" applyFill="1" applyBorder="1" applyAlignment="1">
      <alignment horizontal="center"/>
    </xf>
    <xf numFmtId="164" fontId="1" fillId="4" borderId="5" xfId="0" applyNumberFormat="1" applyFont="1" applyFill="1" applyBorder="1" applyAlignment="1">
      <alignment horizontal="center" vertical="center" wrapText="1"/>
    </xf>
    <xf numFmtId="0" fontId="0" fillId="4" borderId="12" xfId="0" applyFill="1" applyBorder="1" applyAlignment="1">
      <alignment horizontal="center"/>
    </xf>
    <xf numFmtId="164" fontId="1"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xf>
    <xf numFmtId="0" fontId="1" fillId="4" borderId="5" xfId="0" applyFont="1" applyFill="1" applyBorder="1" applyAlignment="1">
      <alignment horizontal="center" vertical="center" wrapText="1"/>
    </xf>
    <xf numFmtId="0" fontId="0" fillId="4" borderId="12" xfId="0" applyFill="1" applyBorder="1" applyAlignment="1"/>
    <xf numFmtId="0" fontId="1" fillId="4" borderId="9" xfId="0" applyFont="1" applyFill="1" applyBorder="1" applyAlignment="1">
      <alignment horizontal="center" vertical="center" wrapText="1"/>
    </xf>
    <xf numFmtId="0" fontId="0" fillId="4" borderId="16" xfId="0" applyFill="1" applyBorder="1" applyAlignment="1"/>
    <xf numFmtId="0" fontId="1" fillId="4" borderId="5" xfId="0" applyFont="1" applyFill="1" applyBorder="1" applyAlignment="1">
      <alignment horizont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xf numFmtId="164" fontId="13" fillId="4" borderId="5" xfId="0" applyNumberFormat="1" applyFont="1" applyFill="1" applyBorder="1" applyAlignment="1">
      <alignment horizontal="center" vertical="center" wrapText="1"/>
    </xf>
    <xf numFmtId="0" fontId="14" fillId="4" borderId="12" xfId="0" applyFont="1" applyFill="1" applyBorder="1" applyAlignment="1">
      <alignment horizontal="center"/>
    </xf>
    <xf numFmtId="0" fontId="1" fillId="5" borderId="18"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1" xfId="0" applyFont="1" applyFill="1" applyBorder="1" applyAlignment="1" applyProtection="1">
      <alignment vertical="center"/>
      <protection locked="0"/>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xf numFmtId="0" fontId="3" fillId="0" borderId="1"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49" fontId="1" fillId="5" borderId="1" xfId="0" applyNumberFormat="1" applyFont="1" applyFill="1" applyBorder="1" applyAlignment="1" applyProtection="1">
      <alignment vertical="center"/>
      <protection locked="0"/>
    </xf>
    <xf numFmtId="0" fontId="1" fillId="0" borderId="23" xfId="0" applyFont="1" applyFill="1" applyBorder="1" applyAlignment="1">
      <alignment horizontal="center"/>
    </xf>
    <xf numFmtId="0" fontId="1" fillId="0" borderId="24" xfId="0" applyFont="1" applyFill="1" applyBorder="1" applyAlignment="1">
      <alignment horizontal="center"/>
    </xf>
    <xf numFmtId="169" fontId="0" fillId="0" borderId="25" xfId="0" applyNumberFormat="1" applyFill="1" applyBorder="1" applyAlignment="1" applyProtection="1">
      <alignment horizontal="center" wrapText="1"/>
      <protection locked="0"/>
    </xf>
    <xf numFmtId="169" fontId="0" fillId="0" borderId="26" xfId="0" applyNumberFormat="1" applyFill="1" applyBorder="1" applyAlignment="1" applyProtection="1">
      <alignment horizontal="center" wrapText="1"/>
      <protection locked="0"/>
    </xf>
    <xf numFmtId="169" fontId="0" fillId="0" borderId="27" xfId="0" applyNumberFormat="1" applyFill="1" applyBorder="1" applyAlignment="1" applyProtection="1">
      <alignment horizontal="center" wrapText="1"/>
      <protection locked="0"/>
    </xf>
    <xf numFmtId="169" fontId="0" fillId="0" borderId="28" xfId="0" applyNumberFormat="1" applyFill="1" applyBorder="1" applyAlignment="1" applyProtection="1">
      <alignment horizontal="center" wrapText="1"/>
      <protection locked="0"/>
    </xf>
    <xf numFmtId="169" fontId="0" fillId="0" borderId="29" xfId="0" applyNumberFormat="1" applyFill="1" applyBorder="1" applyAlignment="1" applyProtection="1">
      <alignment horizontal="center" wrapText="1"/>
      <protection locked="0"/>
    </xf>
    <xf numFmtId="169" fontId="0" fillId="0" borderId="30" xfId="0" applyNumberFormat="1" applyFill="1" applyBorder="1" applyAlignment="1" applyProtection="1">
      <alignment horizontal="center" wrapText="1"/>
      <protection locked="0"/>
    </xf>
  </cellXfs>
  <cellStyles count="2">
    <cellStyle name="Calculation" xfId="1" builtinId="22"/>
    <cellStyle name="Normal" xfId="0" builtinId="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ont>
        <b/>
        <i val="0"/>
      </font>
      <fill>
        <patternFill patternType="solid">
          <bgColor theme="6" tint="0.39994506668294322"/>
        </patternFill>
      </fill>
    </dxf>
    <dxf>
      <font>
        <color theme="2"/>
      </font>
    </dxf>
    <dxf>
      <font>
        <color them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19050</xdr:colOff>
          <xdr:row>8</xdr:row>
          <xdr:rowOff>12700</xdr:rowOff>
        </xdr:to>
        <xdr:sp macro="" textlink="">
          <xdr:nvSpPr>
            <xdr:cNvPr id="1032" name="Combo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98"/>
  <sheetViews>
    <sheetView tabSelected="1" zoomScale="85" zoomScaleNormal="85" workbookViewId="0">
      <selection activeCell="B6" sqref="B6:D6"/>
    </sheetView>
  </sheetViews>
  <sheetFormatPr defaultRowHeight="12.5" x14ac:dyDescent="0.25"/>
  <cols>
    <col min="1" max="1" width="28.453125" customWidth="1"/>
    <col min="2" max="2" width="7.1796875" style="6" customWidth="1"/>
    <col min="3" max="3" width="24.81640625" customWidth="1"/>
    <col min="4" max="4" width="18.453125" customWidth="1"/>
    <col min="5" max="10" width="15.7265625" customWidth="1"/>
    <col min="11" max="11" width="15.26953125" customWidth="1"/>
    <col min="12" max="12" width="6.81640625" customWidth="1"/>
    <col min="13" max="13" width="13.81640625" style="19" hidden="1" customWidth="1"/>
    <col min="14" max="14" width="14.26953125" style="19" hidden="1" customWidth="1"/>
    <col min="15" max="15" width="13.1796875" style="19" hidden="1" customWidth="1"/>
    <col min="16" max="16" width="12.54296875" style="19" hidden="1" customWidth="1"/>
    <col min="17" max="17" width="12.453125" style="19" hidden="1" customWidth="1"/>
    <col min="18" max="18" width="16" hidden="1" customWidth="1"/>
    <col min="19" max="19" width="15.7265625" hidden="1" customWidth="1"/>
    <col min="20" max="20" width="16" hidden="1" customWidth="1"/>
    <col min="21" max="21" width="18.453125" hidden="1" customWidth="1"/>
    <col min="22" max="22" width="16.81640625" hidden="1" customWidth="1"/>
    <col min="23" max="23" width="26.1796875" hidden="1" customWidth="1"/>
    <col min="24" max="24" width="9.1796875" hidden="1" customWidth="1"/>
    <col min="25" max="27" width="9.1796875" customWidth="1"/>
  </cols>
  <sheetData>
    <row r="1" spans="1:23" ht="13" thickBot="1" x14ac:dyDescent="0.3">
      <c r="L1" s="1"/>
    </row>
    <row r="2" spans="1:23" s="4" customFormat="1" ht="45.75" customHeight="1" thickBot="1" x14ac:dyDescent="0.45">
      <c r="A2" s="27" t="s">
        <v>220</v>
      </c>
      <c r="B2" s="23"/>
      <c r="C2" s="83" t="s">
        <v>189</v>
      </c>
      <c r="D2" s="83"/>
      <c r="E2" s="83"/>
      <c r="F2" s="83"/>
      <c r="G2" s="83"/>
      <c r="H2" s="83"/>
      <c r="I2" s="83"/>
      <c r="K2" s="5"/>
      <c r="L2" s="42"/>
      <c r="M2" s="5"/>
      <c r="N2" s="5"/>
      <c r="O2" s="5"/>
      <c r="P2" s="5"/>
      <c r="Q2" s="5"/>
      <c r="R2" s="5"/>
    </row>
    <row r="3" spans="1:23" ht="12.75" customHeight="1" thickBot="1" x14ac:dyDescent="0.3">
      <c r="A3" s="80"/>
      <c r="B3" s="81"/>
      <c r="C3" s="82"/>
      <c r="D3" s="82"/>
      <c r="E3" s="82"/>
      <c r="F3" s="82"/>
      <c r="G3" s="82"/>
      <c r="H3" s="82"/>
      <c r="I3" s="82"/>
      <c r="J3" s="82"/>
      <c r="L3" s="43"/>
      <c r="M3" s="1"/>
      <c r="N3" s="1"/>
      <c r="O3" s="1"/>
      <c r="P3" s="1"/>
      <c r="Q3" s="1"/>
      <c r="R3" s="1"/>
      <c r="S3" s="1"/>
    </row>
    <row r="4" spans="1:23" ht="117" customHeight="1" thickBot="1" x14ac:dyDescent="0.45">
      <c r="A4" s="84" t="s">
        <v>193</v>
      </c>
      <c r="B4" s="85"/>
      <c r="C4" s="85"/>
      <c r="D4" s="85"/>
      <c r="E4" s="85"/>
      <c r="F4" s="85"/>
      <c r="G4" s="85"/>
      <c r="H4" s="85"/>
      <c r="I4" s="86"/>
      <c r="J4" s="2"/>
      <c r="L4" s="2"/>
      <c r="M4" s="1"/>
      <c r="N4" s="1"/>
      <c r="O4" s="1"/>
      <c r="P4" s="1"/>
      <c r="Q4" s="1"/>
      <c r="R4" s="1"/>
      <c r="S4" s="1"/>
    </row>
    <row r="5" spans="1:23" ht="12.75" customHeight="1" thickBot="1" x14ac:dyDescent="0.3">
      <c r="A5" s="22"/>
      <c r="B5" s="23"/>
      <c r="C5" s="4"/>
      <c r="D5" s="4"/>
      <c r="E5" s="4"/>
      <c r="F5" s="4"/>
      <c r="G5" s="4"/>
      <c r="H5" s="4"/>
      <c r="I5" s="4"/>
      <c r="J5" s="4"/>
      <c r="L5" s="43"/>
      <c r="M5" s="1"/>
      <c r="N5" s="1"/>
      <c r="O5" s="1"/>
      <c r="P5" s="1"/>
      <c r="Q5" s="1"/>
      <c r="R5" s="1"/>
      <c r="S5" s="1"/>
    </row>
    <row r="6" spans="1:23" ht="24" customHeight="1" thickTop="1" thickBot="1" x14ac:dyDescent="0.35">
      <c r="A6" s="3" t="s">
        <v>0</v>
      </c>
      <c r="B6" s="79"/>
      <c r="C6" s="79"/>
      <c r="D6" s="79"/>
      <c r="E6" s="12"/>
      <c r="F6" s="4"/>
      <c r="G6" s="4"/>
      <c r="H6" s="4"/>
      <c r="I6" s="4"/>
      <c r="J6" s="88" t="s">
        <v>137</v>
      </c>
      <c r="K6" s="89"/>
      <c r="L6" s="5"/>
      <c r="M6" s="1"/>
      <c r="N6" s="1"/>
      <c r="O6" s="1"/>
      <c r="P6" s="1"/>
      <c r="Q6" s="1"/>
      <c r="R6" s="1"/>
    </row>
    <row r="7" spans="1:23" s="4" customFormat="1" ht="12" customHeight="1" thickTop="1" x14ac:dyDescent="0.25">
      <c r="A7" s="21"/>
      <c r="J7" s="90">
        <v>44172</v>
      </c>
      <c r="K7" s="91"/>
      <c r="L7" s="5"/>
    </row>
    <row r="8" spans="1:23" s="4" customFormat="1" ht="23.25" customHeight="1" x14ac:dyDescent="0.25">
      <c r="A8" s="3" t="s">
        <v>11</v>
      </c>
      <c r="B8" s="79"/>
      <c r="C8" s="79"/>
      <c r="D8" s="3" t="s">
        <v>1</v>
      </c>
      <c r="E8" s="79" t="s">
        <v>57</v>
      </c>
      <c r="F8" s="79"/>
      <c r="H8" s="50"/>
      <c r="J8" s="92">
        <v>44173</v>
      </c>
      <c r="K8" s="93"/>
      <c r="L8" s="5"/>
      <c r="U8" s="32" t="s">
        <v>135</v>
      </c>
    </row>
    <row r="9" spans="1:23" s="4" customFormat="1" ht="16.5" customHeight="1" x14ac:dyDescent="0.25">
      <c r="A9" s="13"/>
      <c r="J9" s="92">
        <v>44174</v>
      </c>
      <c r="K9" s="93"/>
      <c r="L9" s="5"/>
      <c r="U9" s="33">
        <v>44172</v>
      </c>
    </row>
    <row r="10" spans="1:23" s="4" customFormat="1" ht="23.25" customHeight="1" x14ac:dyDescent="0.25">
      <c r="A10" s="3" t="s">
        <v>12</v>
      </c>
      <c r="B10" s="79"/>
      <c r="C10" s="79"/>
      <c r="D10" s="3" t="s">
        <v>13</v>
      </c>
      <c r="E10" s="87"/>
      <c r="F10" s="87"/>
      <c r="J10" s="92">
        <v>44175</v>
      </c>
      <c r="K10" s="93"/>
      <c r="L10" s="5"/>
      <c r="U10" s="33">
        <v>44173</v>
      </c>
    </row>
    <row r="11" spans="1:23" s="4" customFormat="1" ht="13.5" customHeight="1" thickBot="1" x14ac:dyDescent="0.3">
      <c r="A11" s="13"/>
      <c r="J11" s="94">
        <v>44176</v>
      </c>
      <c r="K11" s="95"/>
      <c r="L11" s="5"/>
      <c r="U11" s="33">
        <v>44174</v>
      </c>
    </row>
    <row r="12" spans="1:23" ht="31.5" customHeight="1" thickTop="1" x14ac:dyDescent="0.25">
      <c r="A12" s="3" t="s">
        <v>170</v>
      </c>
      <c r="B12" s="77"/>
      <c r="C12" s="78"/>
      <c r="F12" s="4"/>
      <c r="H12" s="4"/>
      <c r="I12" s="4"/>
      <c r="J12" s="4"/>
      <c r="L12" s="5"/>
      <c r="M12" s="1"/>
      <c r="N12" s="1"/>
      <c r="O12" s="1"/>
      <c r="P12" s="1"/>
      <c r="Q12" s="1"/>
      <c r="R12" s="1"/>
      <c r="S12" s="1"/>
      <c r="U12" s="33">
        <v>44175</v>
      </c>
    </row>
    <row r="13" spans="1:23" ht="11.25" customHeight="1" x14ac:dyDescent="0.25">
      <c r="B13"/>
      <c r="F13" s="4"/>
      <c r="H13" s="4"/>
      <c r="I13" s="4"/>
      <c r="J13" s="4"/>
      <c r="L13" s="43"/>
      <c r="M13" s="1"/>
      <c r="N13" s="1"/>
      <c r="O13" s="1"/>
      <c r="P13" s="1"/>
      <c r="Q13" s="1"/>
      <c r="R13" s="1"/>
      <c r="S13" s="1"/>
      <c r="U13" s="33">
        <v>44176</v>
      </c>
    </row>
    <row r="14" spans="1:23" ht="12.75" customHeight="1" thickBot="1" x14ac:dyDescent="0.3">
      <c r="A14" s="30"/>
      <c r="B14" s="31"/>
      <c r="C14" s="31"/>
      <c r="D14" s="31"/>
      <c r="E14" s="31"/>
      <c r="F14" s="31"/>
      <c r="G14" s="31"/>
      <c r="H14" s="31"/>
      <c r="I14" s="31"/>
      <c r="J14" s="31"/>
      <c r="M14" s="1"/>
      <c r="N14" s="1"/>
      <c r="O14" s="1"/>
      <c r="P14" s="1"/>
      <c r="Q14" s="1"/>
      <c r="R14" s="1"/>
      <c r="S14" s="1"/>
    </row>
    <row r="15" spans="1:23" s="8" customFormat="1" ht="12.75" customHeight="1" x14ac:dyDescent="0.3">
      <c r="A15" s="70" t="s">
        <v>2</v>
      </c>
      <c r="B15" s="68" t="s">
        <v>18</v>
      </c>
      <c r="C15" s="68" t="s">
        <v>1</v>
      </c>
      <c r="D15" s="64" t="s">
        <v>14</v>
      </c>
      <c r="E15" s="68" t="s">
        <v>4</v>
      </c>
      <c r="F15" s="72" t="s">
        <v>5</v>
      </c>
      <c r="G15" s="72"/>
      <c r="H15" s="72" t="s">
        <v>6</v>
      </c>
      <c r="I15" s="72"/>
      <c r="J15" s="75" t="s">
        <v>15</v>
      </c>
      <c r="K15" s="64" t="s">
        <v>171</v>
      </c>
      <c r="L15" s="62" t="s">
        <v>50</v>
      </c>
      <c r="M15" s="28"/>
      <c r="N15" s="16" t="s">
        <v>5</v>
      </c>
      <c r="O15" s="55" t="s">
        <v>6</v>
      </c>
      <c r="P15" s="16" t="s">
        <v>7</v>
      </c>
      <c r="Q15" s="73" t="s">
        <v>17</v>
      </c>
      <c r="R15" s="66" t="s">
        <v>3</v>
      </c>
      <c r="S15" s="15"/>
    </row>
    <row r="16" spans="1:23" s="9" customFormat="1" ht="37.5" customHeight="1" thickBot="1" x14ac:dyDescent="0.3">
      <c r="A16" s="71"/>
      <c r="B16" s="69" t="s">
        <v>18</v>
      </c>
      <c r="C16" s="69"/>
      <c r="D16" s="65"/>
      <c r="E16" s="69"/>
      <c r="F16" s="46" t="s">
        <v>8</v>
      </c>
      <c r="G16" s="47" t="s">
        <v>95</v>
      </c>
      <c r="H16" s="47" t="s">
        <v>96</v>
      </c>
      <c r="I16" s="46" t="s">
        <v>9</v>
      </c>
      <c r="J16" s="76"/>
      <c r="K16" s="65"/>
      <c r="L16" s="63"/>
      <c r="M16" s="29" t="s">
        <v>4</v>
      </c>
      <c r="N16" s="17" t="s">
        <v>95</v>
      </c>
      <c r="O16" s="17" t="s">
        <v>136</v>
      </c>
      <c r="P16" s="17" t="s">
        <v>16</v>
      </c>
      <c r="Q16" s="74"/>
      <c r="R16" s="67"/>
      <c r="S16" s="17" t="s">
        <v>10</v>
      </c>
      <c r="T16" s="7" t="s">
        <v>134</v>
      </c>
      <c r="U16" s="7" t="s">
        <v>132</v>
      </c>
      <c r="V16" s="7" t="s">
        <v>133</v>
      </c>
      <c r="W16" s="39" t="s">
        <v>24</v>
      </c>
    </row>
    <row r="17" spans="1:23" s="8" customFormat="1" ht="14.5" x14ac:dyDescent="0.35">
      <c r="A17" s="34" t="s">
        <v>190</v>
      </c>
      <c r="B17" s="24">
        <f>$B$8</f>
        <v>0</v>
      </c>
      <c r="C17" s="53" t="s">
        <v>219</v>
      </c>
      <c r="D17" s="52" t="str">
        <f>IF($B$12&lt;&gt;"",IF($B$12="W",R17+8,IF($B$12="T",R17+9,IF($B$12="F",R17+10,"Error"))),"")</f>
        <v/>
      </c>
      <c r="E17" s="14"/>
      <c r="F17" s="52" t="str">
        <f>IF(E17&lt;&gt;"",IF(E17=(U17+1),T17-1,IF(E17=V17+1,V17-1,IF(WEEKDAY(E17)=2,E17-3,E17-1))),"")</f>
        <v/>
      </c>
      <c r="G17" s="14"/>
      <c r="H17" s="14"/>
      <c r="I17" s="59" t="str">
        <f>IF(H17&lt;&gt;"",IF(H17=(T17-1),U17+1,IF(H17=V17-1,V17+1,IF(WEEKDAY(H17)&gt;5,H17+3,H17+1))),"")</f>
        <v/>
      </c>
      <c r="J17" s="14"/>
      <c r="K17" s="14"/>
      <c r="L17" s="48" t="str">
        <f>IF(COUNTIF(N17:Q17,"Error")=0,"OK","")</f>
        <v/>
      </c>
      <c r="M17" s="60" t="str">
        <f>IF(OR((WEEKDAY(E17)=1),(WEEKDAY(E17)=7),E17=T17,E17=U17,E17=V17),"Error",E17)</f>
        <v>Error</v>
      </c>
      <c r="N17" s="18" t="str">
        <f>IF(OR((T17=G17),(U17=G17),(V17=G17),(WEEKDAY(G17)=1),(WEEKDAY(G17)=7),(G17&gt;=F17)),"Error",G17)</f>
        <v>Error</v>
      </c>
      <c r="O17" s="18" t="str">
        <f>IF(H17&lt;&gt;"",IF(OR((T17=H17),(U17=H17),(V17=H17),(WEEKDAY(H17)=1),(WEEKDAY(H17)=7),(H17&gt;(E17-2)),(H17&gt;(IF(WEEKDAY(E17)&gt;3,E17-2,E17-4)))),"Error",H17),"")</f>
        <v/>
      </c>
      <c r="P17" s="18" t="str">
        <f>IF(OR((H17&gt;=J17),(H17=""))*AND(G17&gt;=J17)*AND(J17&lt;&gt;""),J17,"Error")</f>
        <v>Error</v>
      </c>
      <c r="Q17" s="56">
        <f>IF(K17 &lt;&gt; "",IF((K17&lt;U$9),IF((K17&lt;=J17),K17,"Error"),IF((K17&gt;U$13),IF((K17&lt;=J17),K17,"Error"),"Error")),K17)</f>
        <v>0</v>
      </c>
      <c r="R17" s="10">
        <v>44166</v>
      </c>
      <c r="S17" s="26">
        <v>44196</v>
      </c>
      <c r="T17" s="11">
        <v>44190</v>
      </c>
      <c r="U17" s="11">
        <v>44193</v>
      </c>
      <c r="V17" s="11">
        <v>44197</v>
      </c>
      <c r="W17" s="61" t="s">
        <v>19</v>
      </c>
    </row>
    <row r="18" spans="1:23" s="8" customFormat="1" ht="14.5" x14ac:dyDescent="0.35">
      <c r="A18" s="35" t="s">
        <v>191</v>
      </c>
      <c r="B18" s="24">
        <f>$B$8</f>
        <v>0</v>
      </c>
      <c r="C18" s="40" t="str">
        <f>$C$17</f>
        <v/>
      </c>
      <c r="D18" s="52" t="str">
        <f>IF(D17&lt;"",D17+7,"")</f>
        <v/>
      </c>
      <c r="E18" s="14"/>
      <c r="F18" s="52" t="str">
        <f>IF(E18&lt;&gt;"",IF(E18=(U18+1),T18-1,IF(E18=V18+1,V18-1,IF(WEEKDAY(E18)=2,E18-3,E18-1))),"")</f>
        <v/>
      </c>
      <c r="G18" s="14"/>
      <c r="H18" s="14"/>
      <c r="I18" s="57" t="str">
        <f>IF(H18&lt;&gt;"",IF(H18=(T18-1),U18+1,IF(H18=V18-1,V18+1,IF(WEEKDAY(H18)&gt;5,H18+3,H18+1))),"")</f>
        <v/>
      </c>
      <c r="J18" s="14"/>
      <c r="K18" s="14"/>
      <c r="L18" s="48" t="str">
        <f>IF(COUNTIF(M18:Q18,"Error")=0,"OK","")</f>
        <v/>
      </c>
      <c r="M18" s="60" t="str">
        <f>IF(OR((WEEKDAY(E18)=1),(WEEKDAY(E18)=7),E18=T18,E18=U18,E18=V18),"Error",E18)</f>
        <v>Error</v>
      </c>
      <c r="N18" s="18" t="str">
        <f>IF(OR((T18=G18),(U18=G18),(V18=G18),(WEEKDAY(G18)=1),(WEEKDAY(G18)=7),(G18&gt;=F18)),"Error",G18)</f>
        <v>Error</v>
      </c>
      <c r="O18" s="18" t="str">
        <f>IF(H18&lt;&gt;"",IF(OR((T18=H18),(U18=H18),(V18=H18),(WEEKDAY(H18)=1),(WEEKDAY(H18)=7),(H18&gt;(E18-2)),(H18&gt;(IF(WEEKDAY(E18)&gt;3,E18-2,E18-4)))),"Error",H18),"")</f>
        <v/>
      </c>
      <c r="P18" s="18" t="str">
        <f t="shared" ref="P18:P20" si="0">IF(OR((H18&gt;=J18),(H18=""))*AND(G18&gt;=J18)*AND(J18&lt;&gt;""),J18,"Error")</f>
        <v>Error</v>
      </c>
      <c r="Q18" s="56">
        <f t="shared" ref="Q18:Q20" si="1">IF(K18 &lt;&gt; "",IF((K18&lt;U$9),IF((K18&lt;=J18),K18,"Error"),IF((K18&gt;U$13),IF((K18&lt;=J18),K18,"Error"),"Error")),K18)</f>
        <v>0</v>
      </c>
      <c r="R18" s="10">
        <v>44166</v>
      </c>
      <c r="S18" s="26">
        <v>44196</v>
      </c>
      <c r="T18" s="11">
        <v>44190</v>
      </c>
      <c r="U18" s="11">
        <v>44193</v>
      </c>
      <c r="V18" s="11">
        <v>44197</v>
      </c>
      <c r="W18" s="61" t="s">
        <v>138</v>
      </c>
    </row>
    <row r="19" spans="1:23" s="8" customFormat="1" ht="14.5" x14ac:dyDescent="0.35">
      <c r="A19" s="35" t="s">
        <v>192</v>
      </c>
      <c r="B19" s="24">
        <f>$B$8</f>
        <v>0</v>
      </c>
      <c r="C19" s="40" t="str">
        <f>$C$17</f>
        <v/>
      </c>
      <c r="D19" s="52" t="str">
        <f>IF(D18&lt;"",D18+7,"")</f>
        <v/>
      </c>
      <c r="E19" s="14"/>
      <c r="F19" s="52" t="str">
        <f>IF(E19&lt;&gt;"",IF(E19=(U19+1),T19-1,IF(E19=V19+1,V19-1,IF(WEEKDAY(E19)=2,E19-3,E19-1))),"")</f>
        <v/>
      </c>
      <c r="G19" s="14"/>
      <c r="H19" s="14"/>
      <c r="I19" s="57" t="str">
        <f>IF(H19&lt;&gt;"",IF(H19=(T19-1),U19+1,IF(H19=V19-1,V19+1,IF(WEEKDAY(H19)&gt;5,H19+3,H19+1))),"")</f>
        <v/>
      </c>
      <c r="J19" s="14"/>
      <c r="K19" s="14"/>
      <c r="L19" s="48" t="str">
        <f>IF(COUNTIF(M19:Q19,"Error")=0,"OK","")</f>
        <v/>
      </c>
      <c r="M19" s="60" t="str">
        <f>IF(OR((WEEKDAY(E19)=1),(WEEKDAY(E19)=7),E19=T19,E19=U19,E19=V19),"Error",E19)</f>
        <v>Error</v>
      </c>
      <c r="N19" s="18" t="str">
        <f>IF(OR((T19=G19),(U19=G19),(V19=G19),(WEEKDAY(G19)=1),(WEEKDAY(G19)=7),(G19&gt;=F19)),"Error",G19)</f>
        <v>Error</v>
      </c>
      <c r="O19" s="18" t="str">
        <f>IF(H19&lt;&gt;"",IF(OR((T19=H19),(U19=H19),(V19=H19),(WEEKDAY(H19)=1),(WEEKDAY(H19)=7),(H19&gt;(E19-2)),(H19&gt;(IF(WEEKDAY(E19)&gt;3,E19-2,E19-4)))),"Error",H19),"")</f>
        <v/>
      </c>
      <c r="P19" s="18" t="str">
        <f t="shared" si="0"/>
        <v>Error</v>
      </c>
      <c r="Q19" s="56">
        <f t="shared" si="1"/>
        <v>0</v>
      </c>
      <c r="R19" s="10">
        <v>44166</v>
      </c>
      <c r="S19" s="26">
        <v>44196</v>
      </c>
      <c r="T19" s="11">
        <v>44190</v>
      </c>
      <c r="U19" s="11">
        <v>44193</v>
      </c>
      <c r="V19" s="11">
        <v>44197</v>
      </c>
      <c r="W19" s="61" t="s">
        <v>20</v>
      </c>
    </row>
    <row r="20" spans="1:23" s="8" customFormat="1" ht="15" thickBot="1" x14ac:dyDescent="0.4">
      <c r="A20" s="36" t="s">
        <v>194</v>
      </c>
      <c r="B20" s="25">
        <f>$B$8</f>
        <v>0</v>
      </c>
      <c r="C20" s="41" t="str">
        <f>$C$17</f>
        <v/>
      </c>
      <c r="D20" s="54" t="str">
        <f>IF(D19&lt;"",D19+7,"")</f>
        <v/>
      </c>
      <c r="E20" s="20"/>
      <c r="F20" s="54" t="str">
        <f>IF(E20&lt;&gt;"",IF(E20=(U20+1),T20-1,IF(E20=V20+1,V20-1,IF(WEEKDAY(E20)=2,E20-3,E20-1))),"")</f>
        <v/>
      </c>
      <c r="G20" s="20"/>
      <c r="H20" s="20"/>
      <c r="I20" s="58" t="str">
        <f>IF(H20&lt;&gt;"",IF(H20=(T20-1),U20+1,IF(H20=V20-1,V20+1,IF(WEEKDAY(H20)&gt;5,H20+3,H20+1))),"")</f>
        <v/>
      </c>
      <c r="J20" s="20"/>
      <c r="K20" s="20"/>
      <c r="L20" s="49" t="str">
        <f>IF(COUNTIF(M20:Q20,"Error")=0,"OK","")</f>
        <v/>
      </c>
      <c r="M20" s="60" t="str">
        <f>IF(OR((WEEKDAY(E20)=1),(WEEKDAY(E20)=7),E20=T20,E20=U20,E20=V20),"Error",E20)</f>
        <v>Error</v>
      </c>
      <c r="N20" s="18" t="str">
        <f>IF(OR((T20=G20),(U20=G20),(V20=G20),(WEEKDAY(G20)=1),(WEEKDAY(G20)=7),(G20&gt;=F20)),"Error",G20)</f>
        <v>Error</v>
      </c>
      <c r="O20" s="18" t="str">
        <f>IF(H20&lt;&gt;"",IF(OR((T20=H20),(U20=H20),(V20=H20),(WEEKDAY(H20)=1),(WEEKDAY(H20)=7),(H20&gt;(E20-2)),(H20&gt;(IF(WEEKDAY(E20)&gt;3,E20-2,E20-4)))),"Error",H20),"")</f>
        <v/>
      </c>
      <c r="P20" s="18" t="str">
        <f t="shared" si="0"/>
        <v>Error</v>
      </c>
      <c r="Q20" s="56">
        <f t="shared" si="1"/>
        <v>0</v>
      </c>
      <c r="R20" s="10">
        <v>44166</v>
      </c>
      <c r="S20" s="26">
        <v>44196</v>
      </c>
      <c r="T20" s="11">
        <v>44190</v>
      </c>
      <c r="U20" s="11">
        <v>44193</v>
      </c>
      <c r="V20" s="11">
        <v>44197</v>
      </c>
      <c r="W20" s="61" t="s">
        <v>139</v>
      </c>
    </row>
    <row r="21" spans="1:23" x14ac:dyDescent="0.25">
      <c r="L21" s="44"/>
      <c r="W21" s="61" t="s">
        <v>195</v>
      </c>
    </row>
    <row r="22" spans="1:23" x14ac:dyDescent="0.25">
      <c r="E22" s="38"/>
      <c r="F22" s="37"/>
      <c r="L22" s="44"/>
      <c r="W22" s="61" t="s">
        <v>196</v>
      </c>
    </row>
    <row r="23" spans="1:23" ht="13" x14ac:dyDescent="0.3">
      <c r="C23" s="51"/>
      <c r="E23" s="38"/>
      <c r="L23" s="44"/>
      <c r="W23" s="61" t="s">
        <v>197</v>
      </c>
    </row>
    <row r="24" spans="1:23" x14ac:dyDescent="0.25">
      <c r="E24" s="38"/>
      <c r="F24" s="37"/>
      <c r="L24" s="44"/>
      <c r="W24" s="61" t="s">
        <v>97</v>
      </c>
    </row>
    <row r="25" spans="1:23" x14ac:dyDescent="0.25">
      <c r="E25" s="32"/>
      <c r="L25" s="44"/>
      <c r="W25" s="61" t="s">
        <v>140</v>
      </c>
    </row>
    <row r="26" spans="1:23" x14ac:dyDescent="0.25">
      <c r="L26" s="44"/>
      <c r="W26" s="61" t="s">
        <v>141</v>
      </c>
    </row>
    <row r="27" spans="1:23" x14ac:dyDescent="0.25">
      <c r="E27" s="38"/>
      <c r="L27" s="44"/>
      <c r="W27" s="61" t="s">
        <v>198</v>
      </c>
    </row>
    <row r="28" spans="1:23" x14ac:dyDescent="0.25">
      <c r="L28" s="45"/>
      <c r="W28" s="61" t="s">
        <v>25</v>
      </c>
    </row>
    <row r="29" spans="1:23" x14ac:dyDescent="0.25">
      <c r="L29" s="45"/>
      <c r="W29" s="61" t="s">
        <v>142</v>
      </c>
    </row>
    <row r="30" spans="1:23" x14ac:dyDescent="0.25">
      <c r="L30" s="4"/>
      <c r="W30" s="61" t="s">
        <v>172</v>
      </c>
    </row>
    <row r="31" spans="1:23" x14ac:dyDescent="0.25">
      <c r="L31" s="4"/>
      <c r="W31" s="61" t="s">
        <v>26</v>
      </c>
    </row>
    <row r="32" spans="1:23" x14ac:dyDescent="0.25">
      <c r="W32" s="61" t="s">
        <v>27</v>
      </c>
    </row>
    <row r="33" spans="23:23" x14ac:dyDescent="0.25">
      <c r="W33" s="61" t="s">
        <v>28</v>
      </c>
    </row>
    <row r="34" spans="23:23" x14ac:dyDescent="0.25">
      <c r="W34" s="61" t="s">
        <v>51</v>
      </c>
    </row>
    <row r="35" spans="23:23" x14ac:dyDescent="0.25">
      <c r="W35" s="61" t="s">
        <v>29</v>
      </c>
    </row>
    <row r="36" spans="23:23" x14ac:dyDescent="0.25">
      <c r="W36" s="61" t="s">
        <v>30</v>
      </c>
    </row>
    <row r="37" spans="23:23" x14ac:dyDescent="0.25">
      <c r="W37" s="61" t="s">
        <v>31</v>
      </c>
    </row>
    <row r="38" spans="23:23" x14ac:dyDescent="0.25">
      <c r="W38" s="61" t="s">
        <v>32</v>
      </c>
    </row>
    <row r="39" spans="23:23" x14ac:dyDescent="0.25">
      <c r="W39" s="61" t="s">
        <v>98</v>
      </c>
    </row>
    <row r="40" spans="23:23" x14ac:dyDescent="0.25">
      <c r="W40" s="61" t="s">
        <v>143</v>
      </c>
    </row>
    <row r="41" spans="23:23" x14ac:dyDescent="0.25">
      <c r="W41" s="61" t="s">
        <v>144</v>
      </c>
    </row>
    <row r="42" spans="23:23" x14ac:dyDescent="0.25">
      <c r="W42" s="61" t="s">
        <v>173</v>
      </c>
    </row>
    <row r="43" spans="23:23" x14ac:dyDescent="0.25">
      <c r="W43" s="61" t="s">
        <v>112</v>
      </c>
    </row>
    <row r="44" spans="23:23" x14ac:dyDescent="0.25">
      <c r="W44" s="61" t="s">
        <v>113</v>
      </c>
    </row>
    <row r="45" spans="23:23" x14ac:dyDescent="0.25">
      <c r="W45" s="61" t="s">
        <v>52</v>
      </c>
    </row>
    <row r="46" spans="23:23" x14ac:dyDescent="0.25">
      <c r="W46" s="61" t="s">
        <v>99</v>
      </c>
    </row>
    <row r="47" spans="23:23" x14ac:dyDescent="0.25">
      <c r="W47" s="61" t="s">
        <v>199</v>
      </c>
    </row>
    <row r="48" spans="23:23" x14ac:dyDescent="0.25">
      <c r="W48" s="61" t="s">
        <v>53</v>
      </c>
    </row>
    <row r="49" spans="23:23" x14ac:dyDescent="0.25">
      <c r="W49" s="61" t="s">
        <v>54</v>
      </c>
    </row>
    <row r="50" spans="23:23" x14ac:dyDescent="0.25">
      <c r="W50" s="61" t="s">
        <v>55</v>
      </c>
    </row>
    <row r="51" spans="23:23" x14ac:dyDescent="0.25">
      <c r="W51" s="61" t="s">
        <v>56</v>
      </c>
    </row>
    <row r="52" spans="23:23" x14ac:dyDescent="0.25">
      <c r="W52" s="61" t="s">
        <v>57</v>
      </c>
    </row>
    <row r="53" spans="23:23" x14ac:dyDescent="0.25">
      <c r="W53" s="61" t="s">
        <v>145</v>
      </c>
    </row>
    <row r="54" spans="23:23" x14ac:dyDescent="0.25">
      <c r="W54" s="61" t="s">
        <v>58</v>
      </c>
    </row>
    <row r="55" spans="23:23" x14ac:dyDescent="0.25">
      <c r="W55" s="61" t="s">
        <v>114</v>
      </c>
    </row>
    <row r="56" spans="23:23" x14ac:dyDescent="0.25">
      <c r="W56" s="61" t="s">
        <v>174</v>
      </c>
    </row>
    <row r="57" spans="23:23" x14ac:dyDescent="0.25">
      <c r="W57" s="61" t="s">
        <v>100</v>
      </c>
    </row>
    <row r="58" spans="23:23" x14ac:dyDescent="0.25">
      <c r="W58" s="61" t="s">
        <v>146</v>
      </c>
    </row>
    <row r="59" spans="23:23" x14ac:dyDescent="0.25">
      <c r="W59" s="61" t="s">
        <v>200</v>
      </c>
    </row>
    <row r="60" spans="23:23" x14ac:dyDescent="0.25">
      <c r="W60" s="61" t="s">
        <v>201</v>
      </c>
    </row>
    <row r="61" spans="23:23" x14ac:dyDescent="0.25">
      <c r="W61" s="61" t="s">
        <v>115</v>
      </c>
    </row>
    <row r="62" spans="23:23" x14ac:dyDescent="0.25">
      <c r="W62" s="61" t="s">
        <v>202</v>
      </c>
    </row>
    <row r="63" spans="23:23" x14ac:dyDescent="0.25">
      <c r="W63" s="61" t="s">
        <v>116</v>
      </c>
    </row>
    <row r="64" spans="23:23" x14ac:dyDescent="0.25">
      <c r="W64" s="61" t="s">
        <v>59</v>
      </c>
    </row>
    <row r="65" spans="23:23" x14ac:dyDescent="0.25">
      <c r="W65" s="61" t="s">
        <v>147</v>
      </c>
    </row>
    <row r="66" spans="23:23" x14ac:dyDescent="0.25">
      <c r="W66" s="61" t="s">
        <v>60</v>
      </c>
    </row>
    <row r="67" spans="23:23" x14ac:dyDescent="0.25">
      <c r="W67" s="61" t="s">
        <v>203</v>
      </c>
    </row>
    <row r="68" spans="23:23" x14ac:dyDescent="0.25">
      <c r="W68" s="61" t="s">
        <v>117</v>
      </c>
    </row>
    <row r="69" spans="23:23" x14ac:dyDescent="0.25">
      <c r="W69" s="61" t="s">
        <v>175</v>
      </c>
    </row>
    <row r="70" spans="23:23" x14ac:dyDescent="0.25">
      <c r="W70" s="61" t="s">
        <v>148</v>
      </c>
    </row>
    <row r="71" spans="23:23" x14ac:dyDescent="0.25">
      <c r="W71" s="61" t="s">
        <v>101</v>
      </c>
    </row>
    <row r="72" spans="23:23" x14ac:dyDescent="0.25">
      <c r="W72" s="61" t="s">
        <v>176</v>
      </c>
    </row>
    <row r="73" spans="23:23" x14ac:dyDescent="0.25">
      <c r="W73" s="61" t="s">
        <v>102</v>
      </c>
    </row>
    <row r="74" spans="23:23" x14ac:dyDescent="0.25">
      <c r="W74" s="61" t="s">
        <v>149</v>
      </c>
    </row>
    <row r="75" spans="23:23" x14ac:dyDescent="0.25">
      <c r="W75" s="61" t="s">
        <v>61</v>
      </c>
    </row>
    <row r="76" spans="23:23" x14ac:dyDescent="0.25">
      <c r="W76" s="61" t="s">
        <v>62</v>
      </c>
    </row>
    <row r="77" spans="23:23" x14ac:dyDescent="0.25">
      <c r="W77" s="61" t="s">
        <v>63</v>
      </c>
    </row>
    <row r="78" spans="23:23" x14ac:dyDescent="0.25">
      <c r="W78" s="61" t="s">
        <v>64</v>
      </c>
    </row>
    <row r="79" spans="23:23" x14ac:dyDescent="0.25">
      <c r="W79" s="61" t="s">
        <v>118</v>
      </c>
    </row>
    <row r="80" spans="23:23" x14ac:dyDescent="0.25">
      <c r="W80" s="61" t="s">
        <v>65</v>
      </c>
    </row>
    <row r="81" spans="23:23" x14ac:dyDescent="0.25">
      <c r="W81" s="61" t="s">
        <v>66</v>
      </c>
    </row>
    <row r="82" spans="23:23" x14ac:dyDescent="0.25">
      <c r="W82" s="61" t="s">
        <v>119</v>
      </c>
    </row>
    <row r="83" spans="23:23" x14ac:dyDescent="0.25">
      <c r="W83" s="61" t="s">
        <v>120</v>
      </c>
    </row>
    <row r="84" spans="23:23" x14ac:dyDescent="0.25">
      <c r="W84" s="61" t="s">
        <v>103</v>
      </c>
    </row>
    <row r="85" spans="23:23" x14ac:dyDescent="0.25">
      <c r="W85" s="61" t="s">
        <v>150</v>
      </c>
    </row>
    <row r="86" spans="23:23" x14ac:dyDescent="0.25">
      <c r="W86" s="61" t="s">
        <v>67</v>
      </c>
    </row>
    <row r="87" spans="23:23" x14ac:dyDescent="0.25">
      <c r="W87" s="61" t="s">
        <v>68</v>
      </c>
    </row>
    <row r="88" spans="23:23" x14ac:dyDescent="0.25">
      <c r="W88" s="61" t="s">
        <v>69</v>
      </c>
    </row>
    <row r="89" spans="23:23" x14ac:dyDescent="0.25">
      <c r="W89" s="61" t="s">
        <v>70</v>
      </c>
    </row>
    <row r="90" spans="23:23" x14ac:dyDescent="0.25">
      <c r="W90" s="61" t="s">
        <v>151</v>
      </c>
    </row>
    <row r="91" spans="23:23" x14ac:dyDescent="0.25">
      <c r="W91" s="61" t="s">
        <v>104</v>
      </c>
    </row>
    <row r="92" spans="23:23" x14ac:dyDescent="0.25">
      <c r="W92" s="61" t="s">
        <v>177</v>
      </c>
    </row>
    <row r="93" spans="23:23" x14ac:dyDescent="0.25">
      <c r="W93" s="61" t="s">
        <v>71</v>
      </c>
    </row>
    <row r="94" spans="23:23" x14ac:dyDescent="0.25">
      <c r="W94" s="61" t="s">
        <v>72</v>
      </c>
    </row>
    <row r="95" spans="23:23" x14ac:dyDescent="0.25">
      <c r="W95" s="61" t="s">
        <v>73</v>
      </c>
    </row>
    <row r="96" spans="23:23" x14ac:dyDescent="0.25">
      <c r="W96" s="61" t="s">
        <v>204</v>
      </c>
    </row>
    <row r="97" spans="23:23" x14ac:dyDescent="0.25">
      <c r="W97" s="61" t="s">
        <v>74</v>
      </c>
    </row>
    <row r="98" spans="23:23" x14ac:dyDescent="0.25">
      <c r="W98" s="61" t="s">
        <v>75</v>
      </c>
    </row>
    <row r="99" spans="23:23" x14ac:dyDescent="0.25">
      <c r="W99" s="61" t="s">
        <v>76</v>
      </c>
    </row>
    <row r="100" spans="23:23" x14ac:dyDescent="0.25">
      <c r="W100" s="61" t="s">
        <v>121</v>
      </c>
    </row>
    <row r="101" spans="23:23" x14ac:dyDescent="0.25">
      <c r="W101" s="61" t="s">
        <v>77</v>
      </c>
    </row>
    <row r="102" spans="23:23" x14ac:dyDescent="0.25">
      <c r="W102" s="61" t="s">
        <v>78</v>
      </c>
    </row>
    <row r="103" spans="23:23" x14ac:dyDescent="0.25">
      <c r="W103" s="61" t="s">
        <v>79</v>
      </c>
    </row>
    <row r="104" spans="23:23" x14ac:dyDescent="0.25">
      <c r="W104" s="61" t="s">
        <v>205</v>
      </c>
    </row>
    <row r="105" spans="23:23" x14ac:dyDescent="0.25">
      <c r="W105" s="61" t="s">
        <v>152</v>
      </c>
    </row>
    <row r="106" spans="23:23" x14ac:dyDescent="0.25">
      <c r="W106" s="61" t="s">
        <v>153</v>
      </c>
    </row>
    <row r="107" spans="23:23" x14ac:dyDescent="0.25">
      <c r="W107" s="61" t="s">
        <v>80</v>
      </c>
    </row>
    <row r="108" spans="23:23" x14ac:dyDescent="0.25">
      <c r="W108" s="61" t="s">
        <v>81</v>
      </c>
    </row>
    <row r="109" spans="23:23" x14ac:dyDescent="0.25">
      <c r="W109" s="61" t="s">
        <v>82</v>
      </c>
    </row>
    <row r="110" spans="23:23" x14ac:dyDescent="0.25">
      <c r="W110" s="61" t="s">
        <v>154</v>
      </c>
    </row>
    <row r="111" spans="23:23" x14ac:dyDescent="0.25">
      <c r="W111" s="61" t="s">
        <v>155</v>
      </c>
    </row>
    <row r="112" spans="23:23" x14ac:dyDescent="0.25">
      <c r="W112" s="61" t="s">
        <v>156</v>
      </c>
    </row>
    <row r="113" spans="23:23" x14ac:dyDescent="0.25">
      <c r="W113" s="61" t="s">
        <v>83</v>
      </c>
    </row>
    <row r="114" spans="23:23" x14ac:dyDescent="0.25">
      <c r="W114" s="61" t="s">
        <v>84</v>
      </c>
    </row>
    <row r="115" spans="23:23" x14ac:dyDescent="0.25">
      <c r="W115" s="61" t="s">
        <v>178</v>
      </c>
    </row>
    <row r="116" spans="23:23" x14ac:dyDescent="0.25">
      <c r="W116" s="61" t="s">
        <v>122</v>
      </c>
    </row>
    <row r="117" spans="23:23" x14ac:dyDescent="0.25">
      <c r="W117" s="61" t="s">
        <v>157</v>
      </c>
    </row>
    <row r="118" spans="23:23" x14ac:dyDescent="0.25">
      <c r="W118" s="61" t="s">
        <v>158</v>
      </c>
    </row>
    <row r="119" spans="23:23" x14ac:dyDescent="0.25">
      <c r="W119" s="61" t="s">
        <v>85</v>
      </c>
    </row>
    <row r="120" spans="23:23" x14ac:dyDescent="0.25">
      <c r="W120" s="61" t="s">
        <v>159</v>
      </c>
    </row>
    <row r="121" spans="23:23" x14ac:dyDescent="0.25">
      <c r="W121" s="61" t="s">
        <v>86</v>
      </c>
    </row>
    <row r="122" spans="23:23" x14ac:dyDescent="0.25">
      <c r="W122" s="61" t="s">
        <v>179</v>
      </c>
    </row>
    <row r="123" spans="23:23" x14ac:dyDescent="0.25">
      <c r="W123" s="61" t="s">
        <v>206</v>
      </c>
    </row>
    <row r="124" spans="23:23" x14ac:dyDescent="0.25">
      <c r="W124" s="61" t="s">
        <v>87</v>
      </c>
    </row>
    <row r="125" spans="23:23" x14ac:dyDescent="0.25">
      <c r="W125" s="61" t="s">
        <v>105</v>
      </c>
    </row>
    <row r="126" spans="23:23" x14ac:dyDescent="0.25">
      <c r="W126" s="61" t="s">
        <v>88</v>
      </c>
    </row>
    <row r="127" spans="23:23" x14ac:dyDescent="0.25">
      <c r="W127" s="61" t="s">
        <v>89</v>
      </c>
    </row>
    <row r="128" spans="23:23" x14ac:dyDescent="0.25">
      <c r="W128" s="61" t="s">
        <v>160</v>
      </c>
    </row>
    <row r="129" spans="23:23" x14ac:dyDescent="0.25">
      <c r="W129" s="61" t="s">
        <v>90</v>
      </c>
    </row>
    <row r="130" spans="23:23" x14ac:dyDescent="0.25">
      <c r="W130" s="61" t="s">
        <v>91</v>
      </c>
    </row>
    <row r="131" spans="23:23" x14ac:dyDescent="0.25">
      <c r="W131" s="61" t="s">
        <v>92</v>
      </c>
    </row>
    <row r="132" spans="23:23" x14ac:dyDescent="0.25">
      <c r="W132" s="61" t="s">
        <v>93</v>
      </c>
    </row>
    <row r="133" spans="23:23" x14ac:dyDescent="0.25">
      <c r="W133" s="61" t="s">
        <v>33</v>
      </c>
    </row>
    <row r="134" spans="23:23" x14ac:dyDescent="0.25">
      <c r="W134" s="61" t="s">
        <v>123</v>
      </c>
    </row>
    <row r="135" spans="23:23" x14ac:dyDescent="0.25">
      <c r="W135" s="61" t="s">
        <v>34</v>
      </c>
    </row>
    <row r="136" spans="23:23" x14ac:dyDescent="0.25">
      <c r="W136" s="61" t="s">
        <v>124</v>
      </c>
    </row>
    <row r="137" spans="23:23" x14ac:dyDescent="0.25">
      <c r="W137" s="61" t="s">
        <v>207</v>
      </c>
    </row>
    <row r="138" spans="23:23" x14ac:dyDescent="0.25">
      <c r="W138" s="61" t="s">
        <v>161</v>
      </c>
    </row>
    <row r="139" spans="23:23" x14ac:dyDescent="0.25">
      <c r="W139" s="61" t="s">
        <v>125</v>
      </c>
    </row>
    <row r="140" spans="23:23" x14ac:dyDescent="0.25">
      <c r="W140" s="61" t="s">
        <v>180</v>
      </c>
    </row>
    <row r="141" spans="23:23" x14ac:dyDescent="0.25">
      <c r="W141" s="61" t="s">
        <v>35</v>
      </c>
    </row>
    <row r="142" spans="23:23" x14ac:dyDescent="0.25">
      <c r="W142" s="61" t="s">
        <v>36</v>
      </c>
    </row>
    <row r="143" spans="23:23" x14ac:dyDescent="0.25">
      <c r="W143" s="61" t="s">
        <v>126</v>
      </c>
    </row>
    <row r="144" spans="23:23" x14ac:dyDescent="0.25">
      <c r="W144" s="61" t="s">
        <v>127</v>
      </c>
    </row>
    <row r="145" spans="23:23" x14ac:dyDescent="0.25">
      <c r="W145" s="61" t="s">
        <v>37</v>
      </c>
    </row>
    <row r="146" spans="23:23" x14ac:dyDescent="0.25">
      <c r="W146" s="61" t="s">
        <v>106</v>
      </c>
    </row>
    <row r="147" spans="23:23" x14ac:dyDescent="0.25">
      <c r="W147" s="61" t="s">
        <v>162</v>
      </c>
    </row>
    <row r="148" spans="23:23" x14ac:dyDescent="0.25">
      <c r="W148" s="61" t="s">
        <v>163</v>
      </c>
    </row>
    <row r="149" spans="23:23" x14ac:dyDescent="0.25">
      <c r="W149" s="61" t="s">
        <v>38</v>
      </c>
    </row>
    <row r="150" spans="23:23" x14ac:dyDescent="0.25">
      <c r="W150" s="61" t="s">
        <v>128</v>
      </c>
    </row>
    <row r="151" spans="23:23" x14ac:dyDescent="0.25">
      <c r="W151" s="61" t="s">
        <v>181</v>
      </c>
    </row>
    <row r="152" spans="23:23" x14ac:dyDescent="0.25">
      <c r="W152" s="61" t="s">
        <v>39</v>
      </c>
    </row>
    <row r="153" spans="23:23" x14ac:dyDescent="0.25">
      <c r="W153" s="61" t="s">
        <v>94</v>
      </c>
    </row>
    <row r="154" spans="23:23" x14ac:dyDescent="0.25">
      <c r="W154" s="61" t="s">
        <v>40</v>
      </c>
    </row>
    <row r="155" spans="23:23" x14ac:dyDescent="0.25">
      <c r="W155" s="61" t="s">
        <v>182</v>
      </c>
    </row>
    <row r="156" spans="23:23" x14ac:dyDescent="0.25">
      <c r="W156" s="61" t="s">
        <v>41</v>
      </c>
    </row>
    <row r="157" spans="23:23" x14ac:dyDescent="0.25">
      <c r="W157" s="61" t="s">
        <v>129</v>
      </c>
    </row>
    <row r="158" spans="23:23" x14ac:dyDescent="0.25">
      <c r="W158" s="61" t="s">
        <v>107</v>
      </c>
    </row>
    <row r="159" spans="23:23" x14ac:dyDescent="0.25">
      <c r="W159" s="61" t="s">
        <v>108</v>
      </c>
    </row>
    <row r="160" spans="23:23" x14ac:dyDescent="0.25">
      <c r="W160" s="61" t="s">
        <v>42</v>
      </c>
    </row>
    <row r="161" spans="23:23" x14ac:dyDescent="0.25">
      <c r="W161" s="61" t="s">
        <v>43</v>
      </c>
    </row>
    <row r="162" spans="23:23" x14ac:dyDescent="0.25">
      <c r="W162" s="61" t="s">
        <v>109</v>
      </c>
    </row>
    <row r="163" spans="23:23" x14ac:dyDescent="0.25">
      <c r="W163" s="61" t="s">
        <v>164</v>
      </c>
    </row>
    <row r="164" spans="23:23" x14ac:dyDescent="0.25">
      <c r="W164" s="61" t="s">
        <v>44</v>
      </c>
    </row>
    <row r="165" spans="23:23" x14ac:dyDescent="0.25">
      <c r="W165" s="61" t="s">
        <v>110</v>
      </c>
    </row>
    <row r="166" spans="23:23" x14ac:dyDescent="0.25">
      <c r="W166" s="61" t="s">
        <v>208</v>
      </c>
    </row>
    <row r="167" spans="23:23" x14ac:dyDescent="0.25">
      <c r="W167" s="61" t="s">
        <v>209</v>
      </c>
    </row>
    <row r="168" spans="23:23" x14ac:dyDescent="0.25">
      <c r="W168" s="61" t="s">
        <v>45</v>
      </c>
    </row>
    <row r="169" spans="23:23" x14ac:dyDescent="0.25">
      <c r="W169" s="61" t="s">
        <v>46</v>
      </c>
    </row>
    <row r="170" spans="23:23" x14ac:dyDescent="0.25">
      <c r="W170" s="61" t="s">
        <v>130</v>
      </c>
    </row>
    <row r="171" spans="23:23" x14ac:dyDescent="0.25">
      <c r="W171" s="61" t="s">
        <v>210</v>
      </c>
    </row>
    <row r="172" spans="23:23" x14ac:dyDescent="0.25">
      <c r="W172" s="61" t="s">
        <v>47</v>
      </c>
    </row>
    <row r="173" spans="23:23" x14ac:dyDescent="0.25">
      <c r="W173" s="61" t="s">
        <v>48</v>
      </c>
    </row>
    <row r="174" spans="23:23" x14ac:dyDescent="0.25">
      <c r="W174" s="61" t="s">
        <v>183</v>
      </c>
    </row>
    <row r="175" spans="23:23" x14ac:dyDescent="0.25">
      <c r="W175" s="61" t="s">
        <v>211</v>
      </c>
    </row>
    <row r="176" spans="23:23" x14ac:dyDescent="0.25">
      <c r="W176" s="61" t="s">
        <v>212</v>
      </c>
    </row>
    <row r="177" spans="23:23" x14ac:dyDescent="0.25">
      <c r="W177" s="61" t="s">
        <v>111</v>
      </c>
    </row>
    <row r="178" spans="23:23" x14ac:dyDescent="0.25">
      <c r="W178" s="61" t="s">
        <v>165</v>
      </c>
    </row>
    <row r="179" spans="23:23" x14ac:dyDescent="0.25">
      <c r="W179" s="61" t="s">
        <v>21</v>
      </c>
    </row>
    <row r="180" spans="23:23" x14ac:dyDescent="0.25">
      <c r="W180" s="61" t="s">
        <v>22</v>
      </c>
    </row>
    <row r="181" spans="23:23" x14ac:dyDescent="0.25">
      <c r="W181" s="61" t="s">
        <v>184</v>
      </c>
    </row>
    <row r="182" spans="23:23" x14ac:dyDescent="0.25">
      <c r="W182" s="61" t="s">
        <v>213</v>
      </c>
    </row>
    <row r="183" spans="23:23" x14ac:dyDescent="0.25">
      <c r="W183" s="61" t="s">
        <v>166</v>
      </c>
    </row>
    <row r="184" spans="23:23" x14ac:dyDescent="0.25">
      <c r="W184" s="61" t="s">
        <v>131</v>
      </c>
    </row>
    <row r="185" spans="23:23" x14ac:dyDescent="0.25">
      <c r="W185" s="61" t="s">
        <v>49</v>
      </c>
    </row>
    <row r="186" spans="23:23" x14ac:dyDescent="0.25">
      <c r="W186" s="61" t="s">
        <v>214</v>
      </c>
    </row>
    <row r="187" spans="23:23" x14ac:dyDescent="0.25">
      <c r="W187" s="61" t="s">
        <v>167</v>
      </c>
    </row>
    <row r="188" spans="23:23" x14ac:dyDescent="0.25">
      <c r="W188" s="61" t="s">
        <v>215</v>
      </c>
    </row>
    <row r="189" spans="23:23" x14ac:dyDescent="0.25">
      <c r="W189" s="61" t="s">
        <v>168</v>
      </c>
    </row>
    <row r="190" spans="23:23" x14ac:dyDescent="0.25">
      <c r="W190" s="61" t="s">
        <v>216</v>
      </c>
    </row>
    <row r="191" spans="23:23" x14ac:dyDescent="0.25">
      <c r="W191" s="61" t="s">
        <v>185</v>
      </c>
    </row>
    <row r="192" spans="23:23" x14ac:dyDescent="0.25">
      <c r="W192" s="61" t="s">
        <v>186</v>
      </c>
    </row>
    <row r="193" spans="23:23" x14ac:dyDescent="0.25">
      <c r="W193" s="61" t="s">
        <v>187</v>
      </c>
    </row>
    <row r="194" spans="23:23" x14ac:dyDescent="0.25">
      <c r="W194" s="61" t="s">
        <v>188</v>
      </c>
    </row>
    <row r="195" spans="23:23" x14ac:dyDescent="0.25">
      <c r="W195" s="61" t="s">
        <v>169</v>
      </c>
    </row>
    <row r="196" spans="23:23" x14ac:dyDescent="0.25">
      <c r="W196" s="61" t="s">
        <v>217</v>
      </c>
    </row>
    <row r="197" spans="23:23" x14ac:dyDescent="0.25">
      <c r="W197" s="61" t="s">
        <v>23</v>
      </c>
    </row>
    <row r="198" spans="23:23" x14ac:dyDescent="0.25">
      <c r="W198" s="61" t="s">
        <v>218</v>
      </c>
    </row>
  </sheetData>
  <sheetProtection algorithmName="SHA-512" hashValue="YKrwZtBn8wWfNjFItLsV+pvY5/IHgJzZmLk5tbbd5aQOCuPm80K01YUhTujoBfJgeKvN0WATNnPz8M2Uns+G0A==" saltValue="iNMuh2bwNVO8kd9cuIScFQ==" spinCount="100000" sheet="1" objects="1" scenarios="1" selectLockedCells="1"/>
  <dataConsolidate/>
  <mergeCells count="27">
    <mergeCell ref="B12:C12"/>
    <mergeCell ref="E8:F8"/>
    <mergeCell ref="B6:D6"/>
    <mergeCell ref="A3:J3"/>
    <mergeCell ref="C2:I2"/>
    <mergeCell ref="A4:I4"/>
    <mergeCell ref="B8:C8"/>
    <mergeCell ref="B10:C10"/>
    <mergeCell ref="E10:F10"/>
    <mergeCell ref="J6:K6"/>
    <mergeCell ref="J7:K7"/>
    <mergeCell ref="J8:K8"/>
    <mergeCell ref="J9:K9"/>
    <mergeCell ref="J10:K10"/>
    <mergeCell ref="J11:K11"/>
    <mergeCell ref="L15:L16"/>
    <mergeCell ref="K15:K16"/>
    <mergeCell ref="R15:R16"/>
    <mergeCell ref="E15:E16"/>
    <mergeCell ref="A15:A16"/>
    <mergeCell ref="F15:G15"/>
    <mergeCell ref="D15:D16"/>
    <mergeCell ref="Q15:Q16"/>
    <mergeCell ref="C15:C16"/>
    <mergeCell ref="B15:B16"/>
    <mergeCell ref="H15:I15"/>
    <mergeCell ref="J15:J16"/>
  </mergeCells>
  <phoneticPr fontId="2" type="noConversion"/>
  <conditionalFormatting sqref="B17:C18">
    <cfRule type="cellIs" dxfId="9" priority="31" operator="equal">
      <formula>0</formula>
    </cfRule>
  </conditionalFormatting>
  <conditionalFormatting sqref="B19:C20">
    <cfRule type="cellIs" dxfId="8" priority="18" operator="equal">
      <formula>0</formula>
    </cfRule>
  </conditionalFormatting>
  <conditionalFormatting sqref="L17:L27">
    <cfRule type="cellIs" dxfId="7" priority="16" stopIfTrue="1" operator="equal">
      <formula>"OK"</formula>
    </cfRule>
    <cfRule type="cellIs" dxfId="6" priority="17" stopIfTrue="1" operator="notEqual">
      <formula>"OK"</formula>
    </cfRule>
  </conditionalFormatting>
  <conditionalFormatting sqref="U9:U13">
    <cfRule type="expression" dxfId="5" priority="4" stopIfTrue="1">
      <formula>NOT(ISERROR(SEARCH("11/12/2014",U9)))</formula>
    </cfRule>
    <cfRule type="expression" dxfId="4" priority="5" stopIfTrue="1">
      <formula>NOT(ISERROR(SEARCH("10 Dec 14 - Wed",U9)))</formula>
    </cfRule>
    <cfRule type="expression" dxfId="3" priority="6" stopIfTrue="1">
      <formula>NOT(ISERROR(SEARCH("09 Dec 14 - Tue",U9)))</formula>
    </cfRule>
  </conditionalFormatting>
  <conditionalFormatting sqref="J7:J11">
    <cfRule type="expression" dxfId="2" priority="1" stopIfTrue="1">
      <formula>NOT(ISERROR(SEARCH("11/12/2014",J7)))</formula>
    </cfRule>
    <cfRule type="expression" dxfId="1" priority="2" stopIfTrue="1">
      <formula>NOT(ISERROR(SEARCH("10 Dec 14 - Wed",J7)))</formula>
    </cfRule>
    <cfRule type="expression" dxfId="0" priority="3" stopIfTrue="1">
      <formula>NOT(ISERROR(SEARCH("09 Dec 14 - Tue",J7)))</formula>
    </cfRule>
  </conditionalFormatting>
  <dataValidations count="13">
    <dataValidation type="custom" allowBlank="1" showInputMessage="1" showErrorMessage="1" sqref="B12" xr:uid="{00000000-0002-0000-0000-000000000000}">
      <formula1>IF(B12&lt;&gt;"W",IF(B12&lt;&gt;"T",IF(B12&lt;&gt;"F",FALSE,TRUE),TRUE),TRUE)</formula1>
    </dataValidation>
    <dataValidation type="custom" allowBlank="1" showInputMessage="1" showErrorMessage="1" error="The Retropay Run Date (Overnight) must be before the Pay Run Process Date (Overnight). Please change the date." sqref="U9:U13" xr:uid="{00000000-0002-0000-0000-000001000000}">
      <formula1>IF(S9&lt;&gt;"Error",TRUE,FALSE)</formula1>
    </dataValidation>
    <dataValidation type="custom" allowBlank="1" showInputMessage="1" showErrorMessage="1" error="The Retropay Run Date during blackout, after payroll run or while system unavailable. Please change the date." sqref="K17:K19" xr:uid="{00000000-0002-0000-0000-000002000000}">
      <formula1>IF(Q17&lt;&gt;"Error",TRUE,FALSE)</formula1>
    </dataValidation>
    <dataValidation type="custom" allowBlank="1" showInputMessage="1" showErrorMessage="1" error="The BACS Transmit (before 5 pm) date is too close to the BACS Processing Date or is a non BACS Processing Date. Please change the date." sqref="G17:G20" xr:uid="{00000000-0002-0000-0000-000003000000}">
      <formula1>IF(N17&lt;&gt;"Error",IF(J17:K17&lt;&gt;"",FALSE,TRUE),FALSE)</formula1>
    </dataValidation>
    <dataValidation type="list" allowBlank="1" showInputMessage="1" showErrorMessage="1" prompt="Please pick your payroll name from the drop down list" sqref="E8:F8" xr:uid="{00000000-0002-0000-0000-000004000000}">
      <formula1>$W$17:$W$184</formula1>
    </dataValidation>
    <dataValidation type="custom" allowBlank="1" showInputMessage="1" showErrorMessage="1" error="The Payslips Initiate date will cause a Delivery date which is too close to Pay Day, or is a Saturday, Sunday or Bank Holiday. Please change the date." sqref="H17:H20" xr:uid="{00000000-0002-0000-0000-000005000000}">
      <formula1>IF(O17&lt;&gt;"Error",IF(J17:K17&lt;&gt;"",FALSE,TRUE),FALSE)</formula1>
    </dataValidation>
    <dataValidation type="custom" allowBlank="1" showInputMessage="1" showErrorMessage="1" error="The Retropay Run Date (Overnight) must be before the Pay Run Process Date (Overnight). Please change the date." sqref="J7:J11" xr:uid="{00000000-0002-0000-0000-000006000000}">
      <formula1>IF(S9&lt;&gt;"Error",TRUE,FALSE)</formula1>
    </dataValidation>
    <dataValidation type="custom" allowBlank="1" showInputMessage="1" showErrorMessage="1" error="Pay Day is not within the Pay Period, or is a Saturday, Sunday or Bank Holiday. - Please change the date." sqref="E17:E20" xr:uid="{00000000-0002-0000-0000-000007000000}">
      <formula1>IF(M17&lt;&gt;"Error",IF(G17:K17&lt;&gt;"",FALSE,TRUE),FALSE)</formula1>
    </dataValidation>
    <dataValidation type="custom" allowBlank="1" showInputMessage="1" showErrorMessage="1" error="The Pay Run date appears to be after the date you have specified for Payslips Initiation or BACS Transmission. Please change the date." sqref="J17" xr:uid="{00000000-0002-0000-0000-000008000000}">
      <formula1>IF(P17&lt;&gt;"Error",IF(K17:K17&lt;&gt;"",FALSE,TRUE),FALSE)</formula1>
    </dataValidation>
    <dataValidation type="custom" allowBlank="1" showInputMessage="1" showErrorMessage="1" error="The Pay Run date appears to be after the date you have specified for Payslips Initiation or BACS Transmission Date. Please change the date." sqref="J18" xr:uid="{00000000-0002-0000-0000-000009000000}">
      <formula1>IF(P18&lt;&gt;"Error",IF(K18:K18&lt;&gt;"",FALSE,TRUE),FALSE)</formula1>
    </dataValidation>
    <dataValidation type="custom" allowBlank="1" showInputMessage="1" showErrorMessage="1" error="The Pay Run date appears to be after the date you have specified for Payslips Initiation or BACS Transmission . Please change the date." sqref="J19" xr:uid="{00000000-0002-0000-0000-00000A000000}">
      <formula1>IF(P19&lt;&gt;"Error",IF(K19:K19&lt;&gt;"",FALSE,TRUE),FALSE)</formula1>
    </dataValidation>
    <dataValidation type="custom" allowBlank="1" showInputMessage="1" showErrorMessage="1" error="The Retropay Run Date during blackout ,after payroll run or while system unavailable. Please change the date." sqref="K20" xr:uid="{00000000-0002-0000-0000-00000B000000}">
      <formula1>IF(Q20&lt;&gt;"Error",TRUE,FALSE)</formula1>
    </dataValidation>
    <dataValidation type="custom" allowBlank="1" showInputMessage="1" showErrorMessage="1" error="The Pay Run date appears to be after the date you have specified for Payslips Initiation or BACS Transmission or when the system is unavailable. Please change the date." sqref="J20" xr:uid="{00000000-0002-0000-0000-00000C000000}">
      <formula1>IF(P20&lt;&gt;"Error",IF(K20:K20&lt;&gt;"",FALSE,TRUE),FALSE)</formula1>
    </dataValidation>
  </dataValidations>
  <pageMargins left="0.75" right="0.75" top="1" bottom="1" header="0.5" footer="0.5"/>
  <pageSetup paperSize="9" orientation="portrait" r:id="rId1"/>
  <headerFooter alignWithMargins="0"/>
  <drawing r:id="rId2"/>
  <legacyDrawing r:id="rId3"/>
  <controls>
    <mc:AlternateContent xmlns:mc="http://schemas.openxmlformats.org/markup-compatibility/2006">
      <mc:Choice Requires="x14">
        <control shapeId="1032" r:id="rId4" name="ComboBox1">
          <controlPr locked="0" defaultSize="0" autoLine="0" linkedCell="C17" listFillRange="W17:W198" r:id="rId5">
            <anchor moveWithCells="1">
              <from>
                <xdr:col>4</xdr:col>
                <xdr:colOff>0</xdr:colOff>
                <xdr:row>7</xdr:row>
                <xdr:rowOff>0</xdr:rowOff>
              </from>
              <to>
                <xdr:col>5</xdr:col>
                <xdr:colOff>1016000</xdr:colOff>
                <xdr:row>8</xdr:row>
                <xdr:rowOff>12700</xdr:rowOff>
              </to>
            </anchor>
          </controlPr>
        </control>
      </mc:Choice>
      <mc:Fallback>
        <control shapeId="1032" r:id="rId4" name="Combo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Begum, Farhana</dc:creator>
  <cp:lastModifiedBy>SIMRON Dhariwal</cp:lastModifiedBy>
  <dcterms:created xsi:type="dcterms:W3CDTF">2013-11-29T08:33:02Z</dcterms:created>
  <dcterms:modified xsi:type="dcterms:W3CDTF">2020-10-13T15:11:12Z</dcterms:modified>
</cp:coreProperties>
</file>