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fileSharing readOnlyRecommended="1"/>
  <workbookPr showObjects="placeholders" defaultThemeVersion="124226"/>
  <mc:AlternateContent xmlns:mc="http://schemas.openxmlformats.org/markup-compatibility/2006">
    <mc:Choice Requires="x15">
      <x15ac:absPath xmlns:x15ac="http://schemas.microsoft.com/office/spreadsheetml/2010/11/ac" url="Y:\Notices\User Notices\Issued\"/>
    </mc:Choice>
  </mc:AlternateContent>
  <xr:revisionPtr revIDLastSave="0" documentId="8_{AFB2AE6B-D247-4CF4-802E-856A4C188F2D}" xr6:coauthVersionLast="47" xr6:coauthVersionMax="47" xr10:uidLastSave="{00000000-0000-0000-0000-000000000000}"/>
  <bookViews>
    <workbookView xWindow="28680" yWindow="-120" windowWidth="29040" windowHeight="15840" tabRatio="864" firstSheet="5" activeTab="5"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state="hidden" r:id="rId7"/>
    <sheet name="Mileage Rates" sheetId="7" state="hidden" r:id="rId8"/>
    <sheet name="Hosp Med Pay Grades" sheetId="11" r:id="rId9"/>
    <sheet name="Comm Med Pay Grades" sheetId="10" r:id="rId10"/>
    <sheet name="Com Dent Pay Grades" sheetId="13" r:id="rId11"/>
    <sheet name="Consultant Pay Grades" sheetId="3" r:id="rId12"/>
  </sheets>
  <definedNames>
    <definedName name="_xlnm._FilterDatabase" localSheetId="5" hidden="1">Elements!$A$1:$S$1664</definedName>
    <definedName name="_xlnm._FilterDatabase" localSheetId="1" hidden="1">'Pay Scale K'!$A$2:$P$62</definedName>
    <definedName name="_xlnm._FilterDatabase" localSheetId="2" hidden="1">'Pay Scale L'!$A$2:$R$52</definedName>
    <definedName name="_xlnm._FilterDatabase" localSheetId="3" hidden="1">'Pay scale M'!$A$2:$O$148</definedName>
    <definedName name="_xlnm._FilterDatabase" localSheetId="4" hidden="1">'Pay Scale Y'!$A$1:$H$1</definedName>
    <definedName name="_xlnm.Print_Area" localSheetId="0">'MD Rates'!#REF!</definedName>
    <definedName name="_xlnm.Print_Titles" localSheetId="5">Elements!$1:$1</definedName>
    <definedName name="Three" localSheetId="0">'MD Rates'!$A$207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57" i="3" l="1"/>
  <c r="K157" i="3"/>
  <c r="J157" i="3"/>
  <c r="I157" i="3"/>
  <c r="H157" i="3"/>
  <c r="G157" i="3"/>
  <c r="F157" i="3"/>
  <c r="E157" i="3"/>
  <c r="D157" i="3"/>
  <c r="C157" i="3"/>
  <c r="L154" i="3"/>
  <c r="K154" i="3"/>
  <c r="J154" i="3"/>
  <c r="I154" i="3"/>
  <c r="H154" i="3"/>
  <c r="G154" i="3"/>
  <c r="F154" i="3"/>
  <c r="E154" i="3"/>
  <c r="D154" i="3"/>
  <c r="C154" i="3"/>
  <c r="L147" i="3"/>
  <c r="K147" i="3"/>
  <c r="J147" i="3"/>
  <c r="I147" i="3"/>
  <c r="H147" i="3"/>
  <c r="G147" i="3"/>
  <c r="F147" i="3"/>
  <c r="E147" i="3"/>
  <c r="D147" i="3"/>
  <c r="C147" i="3"/>
  <c r="E274" i="11"/>
  <c r="D274" i="11"/>
  <c r="C274" i="11"/>
  <c r="E222" i="11" l="1"/>
  <c r="D222" i="11"/>
  <c r="L234" i="11"/>
  <c r="K234" i="11"/>
  <c r="J234" i="11"/>
  <c r="I234" i="11"/>
  <c r="H234" i="11"/>
  <c r="G234" i="11"/>
  <c r="F234" i="11"/>
  <c r="E234" i="11"/>
  <c r="D234" i="11"/>
  <c r="C234" i="11"/>
  <c r="H238" i="11"/>
  <c r="G238" i="11"/>
  <c r="F238" i="11"/>
  <c r="E238" i="11"/>
  <c r="D238" i="11"/>
  <c r="C238" i="11"/>
  <c r="L1599" i="6" l="1"/>
  <c r="L1600" i="6"/>
  <c r="L1601" i="6"/>
  <c r="D45" i="5"/>
  <c r="E279" i="4" l="1"/>
  <c r="E281" i="4" s="1"/>
  <c r="E280" i="4"/>
  <c r="D115" i="1"/>
  <c r="C125" i="11" s="1"/>
  <c r="D39" i="1"/>
  <c r="F39" i="1" s="1"/>
  <c r="E39" i="1" s="1"/>
  <c r="D134" i="1"/>
  <c r="I121" i="11" s="1"/>
  <c r="D125" i="1"/>
  <c r="F125" i="1" s="1"/>
  <c r="E125" i="1" s="1"/>
  <c r="D124" i="1"/>
  <c r="F124" i="1" s="1"/>
  <c r="E124" i="1" s="1"/>
  <c r="D123" i="1"/>
  <c r="F123" i="1" s="1"/>
  <c r="E123" i="1" s="1"/>
  <c r="D114" i="1"/>
  <c r="F114" i="1" s="1"/>
  <c r="E114" i="1" s="1"/>
  <c r="D113" i="1"/>
  <c r="F113" i="1" s="1"/>
  <c r="E113" i="1" s="1"/>
  <c r="D112" i="1"/>
  <c r="F112" i="1" s="1"/>
  <c r="E112" i="1" s="1"/>
  <c r="D108" i="1"/>
  <c r="F108" i="1" s="1"/>
  <c r="E108" i="1" s="1"/>
  <c r="D104" i="1"/>
  <c r="F104" i="1" s="1"/>
  <c r="E104" i="1" s="1"/>
  <c r="D103" i="1"/>
  <c r="F103" i="1" s="1"/>
  <c r="E103" i="1" s="1"/>
  <c r="D102" i="1"/>
  <c r="F102" i="1" s="1"/>
  <c r="E102" i="1" s="1"/>
  <c r="D93" i="1"/>
  <c r="F93" i="1" s="1"/>
  <c r="E93" i="1" s="1"/>
  <c r="D92" i="1"/>
  <c r="F92" i="1" s="1"/>
  <c r="E92" i="1" s="1"/>
  <c r="D91" i="1"/>
  <c r="F91" i="1" s="1"/>
  <c r="E91" i="1" s="1"/>
  <c r="D84" i="1"/>
  <c r="F84" i="1" s="1"/>
  <c r="E84" i="1" s="1"/>
  <c r="D83" i="1"/>
  <c r="F83" i="1" s="1"/>
  <c r="E83" i="1" s="1"/>
  <c r="D72" i="1"/>
  <c r="F72" i="1" s="1"/>
  <c r="E72" i="1" s="1"/>
  <c r="D71" i="1"/>
  <c r="F71" i="1" s="1"/>
  <c r="E71" i="1" s="1"/>
  <c r="D70" i="1"/>
  <c r="F70" i="1" s="1"/>
  <c r="E70" i="1" s="1"/>
  <c r="D63" i="1"/>
  <c r="F63" i="1" s="1"/>
  <c r="E63" i="1" s="1"/>
  <c r="D55" i="1"/>
  <c r="F55" i="1" s="1"/>
  <c r="E55" i="1" s="1"/>
  <c r="D54" i="1"/>
  <c r="F54" i="1" s="1"/>
  <c r="E54" i="1" s="1"/>
  <c r="D43" i="1"/>
  <c r="F43" i="1" s="1"/>
  <c r="E43" i="1" s="1"/>
  <c r="D32" i="1"/>
  <c r="F32" i="1" s="1"/>
  <c r="E32" i="1" s="1"/>
  <c r="D31" i="1"/>
  <c r="F31" i="1" s="1"/>
  <c r="E31" i="1" s="1"/>
  <c r="F115" i="1" l="1"/>
  <c r="E115" i="1" s="1"/>
  <c r="C136" i="11"/>
  <c r="C121" i="11"/>
  <c r="G121" i="11"/>
  <c r="H129" i="11"/>
  <c r="L129" i="11"/>
  <c r="J132" i="11"/>
  <c r="D129" i="11"/>
  <c r="F132" i="11"/>
  <c r="D121" i="11"/>
  <c r="H121" i="11"/>
  <c r="E129" i="11"/>
  <c r="I129" i="11"/>
  <c r="C132" i="11"/>
  <c r="G132" i="11"/>
  <c r="F134" i="1"/>
  <c r="E134" i="1" s="1"/>
  <c r="E121" i="11"/>
  <c r="F129" i="11"/>
  <c r="J129" i="11"/>
  <c r="D132" i="11"/>
  <c r="H132" i="11"/>
  <c r="F121" i="11"/>
  <c r="C129" i="11"/>
  <c r="G129" i="11"/>
  <c r="K129" i="11"/>
  <c r="E132" i="11"/>
  <c r="I132" i="11"/>
  <c r="L1634" i="6" l="1"/>
  <c r="P1634" i="6" s="1"/>
  <c r="O1634" i="6" s="1"/>
  <c r="L1633" i="6"/>
  <c r="P1633" i="6" s="1"/>
  <c r="O1633" i="6" s="1"/>
  <c r="L1632" i="6"/>
  <c r="P1632" i="6" s="1"/>
  <c r="O1632" i="6" s="1"/>
  <c r="L1626" i="6"/>
  <c r="P1626" i="6" s="1"/>
  <c r="O1626" i="6" s="1"/>
  <c r="L1625" i="6"/>
  <c r="P1625" i="6" s="1"/>
  <c r="O1625" i="6" s="1"/>
  <c r="L1624" i="6"/>
  <c r="P1624" i="6" s="1"/>
  <c r="O1624" i="6" s="1"/>
  <c r="L1609" i="6"/>
  <c r="P1609" i="6" s="1"/>
  <c r="O1609" i="6" s="1"/>
  <c r="L1608" i="6"/>
  <c r="P1608" i="6" s="1"/>
  <c r="O1608" i="6" s="1"/>
  <c r="L1607" i="6"/>
  <c r="P1607" i="6" s="1"/>
  <c r="O1607" i="6" s="1"/>
  <c r="P1601" i="6"/>
  <c r="O1601" i="6" s="1"/>
  <c r="P1600" i="6"/>
  <c r="O1600" i="6" s="1"/>
  <c r="P1599" i="6"/>
  <c r="O1599" i="6" s="1"/>
  <c r="L1550" i="6"/>
  <c r="L1549" i="6"/>
  <c r="L1548" i="6"/>
  <c r="L1542" i="6"/>
  <c r="P1542" i="6" s="1"/>
  <c r="O1542" i="6" s="1"/>
  <c r="L1537" i="6"/>
  <c r="L1536" i="6"/>
  <c r="L1535" i="6"/>
  <c r="D47" i="1" l="1"/>
  <c r="F47" i="1" l="1"/>
  <c r="E47" i="1" s="1"/>
  <c r="C61" i="11"/>
  <c r="C68" i="11"/>
  <c r="C29" i="11"/>
  <c r="C32" i="11"/>
  <c r="C35" i="11"/>
  <c r="D25" i="2"/>
  <c r="D24" i="2"/>
  <c r="D23" i="2"/>
  <c r="D22" i="2"/>
  <c r="L715" i="6" l="1"/>
  <c r="L1396" i="6" l="1"/>
  <c r="L1395" i="6"/>
  <c r="L1394" i="6"/>
  <c r="L1393" i="6"/>
  <c r="L1392" i="6"/>
  <c r="L1391" i="6"/>
  <c r="L1390" i="6"/>
  <c r="L1389" i="6"/>
  <c r="L1388" i="6"/>
  <c r="L1387" i="6"/>
  <c r="L1386" i="6"/>
  <c r="L1385" i="6"/>
  <c r="L1384" i="6"/>
  <c r="L1383" i="6"/>
  <c r="L1380" i="6"/>
  <c r="L1379" i="6"/>
  <c r="L1258" i="6"/>
  <c r="L1257" i="6"/>
  <c r="L1256" i="6"/>
  <c r="L1255" i="6"/>
  <c r="L1254" i="6"/>
  <c r="L1253" i="6"/>
  <c r="L1252" i="6"/>
  <c r="L1251" i="6"/>
  <c r="L1250" i="6"/>
  <c r="L1249" i="6"/>
  <c r="L1248" i="6"/>
  <c r="L1247" i="6"/>
  <c r="L1246" i="6"/>
  <c r="L1245" i="6"/>
  <c r="L1244" i="6"/>
  <c r="L1243" i="6"/>
  <c r="L1242" i="6"/>
  <c r="L1241" i="6"/>
  <c r="L1240" i="6" l="1"/>
  <c r="L1239" i="6"/>
  <c r="L1238" i="6"/>
  <c r="L1237" i="6"/>
  <c r="L1236" i="6"/>
  <c r="L1235" i="6"/>
  <c r="L1234" i="6"/>
  <c r="L1233" i="6"/>
  <c r="L1232" i="6"/>
  <c r="L1231" i="6"/>
  <c r="L1230" i="6"/>
  <c r="L1229" i="6"/>
  <c r="L1228" i="6"/>
  <c r="L1227" i="6"/>
  <c r="L1226" i="6"/>
  <c r="L1225" i="6"/>
  <c r="L1224" i="6"/>
  <c r="L1223" i="6"/>
  <c r="L1401" i="6" l="1"/>
  <c r="L1400" i="6"/>
  <c r="L714" i="6"/>
  <c r="D22" i="12"/>
  <c r="D21" i="12"/>
  <c r="D18" i="12"/>
  <c r="D17" i="12"/>
  <c r="D14" i="12"/>
  <c r="D7" i="12"/>
  <c r="D4" i="12"/>
  <c r="D28" i="5" l="1"/>
  <c r="D26" i="5"/>
  <c r="D24" i="5"/>
  <c r="D22" i="5"/>
  <c r="D20" i="5"/>
  <c r="D16" i="5"/>
  <c r="D13" i="5"/>
  <c r="D11" i="5"/>
  <c r="D6" i="5"/>
  <c r="D4" i="5"/>
  <c r="D13" i="1" l="1"/>
  <c r="D10" i="1"/>
  <c r="D45" i="1" l="1"/>
  <c r="L256" i="11" s="1"/>
  <c r="D42" i="1"/>
  <c r="K256" i="11" s="1"/>
  <c r="D37" i="1"/>
  <c r="J256" i="11" s="1"/>
  <c r="D30" i="1"/>
  <c r="I256" i="11" s="1"/>
  <c r="D28" i="1"/>
  <c r="H256" i="11" s="1"/>
  <c r="D25" i="1"/>
  <c r="G256" i="11" s="1"/>
  <c r="D20" i="1"/>
  <c r="F256" i="11" s="1"/>
  <c r="D17" i="1"/>
  <c r="E256" i="11" s="1"/>
  <c r="L1272" i="6" l="1"/>
  <c r="L1273" i="6" s="1"/>
  <c r="P1272" i="6" l="1"/>
  <c r="O1272" i="6" s="1"/>
  <c r="P1273" i="6"/>
  <c r="O1273" i="6" s="1"/>
  <c r="L1274" i="6"/>
  <c r="P1274" i="6" l="1"/>
  <c r="O1274" i="6" s="1"/>
  <c r="L1275" i="6"/>
  <c r="P1275" i="6" l="1"/>
  <c r="O1275" i="6" s="1"/>
  <c r="L1276" i="6"/>
  <c r="L1277" i="6" l="1"/>
  <c r="P1276" i="6"/>
  <c r="O1276" i="6" s="1"/>
  <c r="L1613" i="6"/>
  <c r="L1612" i="6"/>
  <c r="L1611" i="6"/>
  <c r="L1610" i="6"/>
  <c r="L1638" i="6"/>
  <c r="L1637" i="6"/>
  <c r="L1636" i="6"/>
  <c r="L1635" i="6"/>
  <c r="L1278" i="6" l="1"/>
  <c r="P1277" i="6"/>
  <c r="O1277" i="6" s="1"/>
  <c r="L47" i="4"/>
  <c r="K47" i="4"/>
  <c r="J47" i="4"/>
  <c r="L46" i="4"/>
  <c r="K46" i="4"/>
  <c r="J46" i="4"/>
  <c r="L45" i="4"/>
  <c r="K45" i="4"/>
  <c r="J45" i="4"/>
  <c r="L44" i="4"/>
  <c r="K44" i="4"/>
  <c r="J44"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20" i="6"/>
  <c r="L685" i="6"/>
  <c r="L1519" i="6"/>
  <c r="L684" i="6"/>
  <c r="L1518" i="6"/>
  <c r="L683" i="6"/>
  <c r="L1517" i="6"/>
  <c r="L682" i="6"/>
  <c r="L1279" i="6"/>
  <c r="P1278" i="6"/>
  <c r="O1278" i="6" s="1"/>
  <c r="D35" i="5"/>
  <c r="P685" i="6" l="1"/>
  <c r="O685" i="6" s="1"/>
  <c r="L689" i="6"/>
  <c r="P689" i="6" s="1"/>
  <c r="O689" i="6" s="1"/>
  <c r="L1524" i="6"/>
  <c r="P1524" i="6" s="1"/>
  <c r="O1524" i="6" s="1"/>
  <c r="P1520" i="6"/>
  <c r="O1520" i="6" s="1"/>
  <c r="P684" i="6"/>
  <c r="O684" i="6" s="1"/>
  <c r="L688" i="6"/>
  <c r="P688" i="6" s="1"/>
  <c r="O688" i="6" s="1"/>
  <c r="L1523" i="6"/>
  <c r="P1523" i="6" s="1"/>
  <c r="O1523" i="6" s="1"/>
  <c r="P1519" i="6"/>
  <c r="O1519" i="6" s="1"/>
  <c r="P683" i="6"/>
  <c r="O683" i="6" s="1"/>
  <c r="L687" i="6"/>
  <c r="P687" i="6" s="1"/>
  <c r="O687" i="6" s="1"/>
  <c r="L1522" i="6"/>
  <c r="P1522" i="6" s="1"/>
  <c r="O1522" i="6" s="1"/>
  <c r="P1518" i="6"/>
  <c r="O1518" i="6" s="1"/>
  <c r="P1517" i="6"/>
  <c r="O1517" i="6" s="1"/>
  <c r="L1521" i="6"/>
  <c r="P1521" i="6" s="1"/>
  <c r="O1521" i="6" s="1"/>
  <c r="L686" i="6"/>
  <c r="P686" i="6" s="1"/>
  <c r="O686" i="6" s="1"/>
  <c r="P682" i="6"/>
  <c r="O682" i="6" s="1"/>
  <c r="L1280" i="6"/>
  <c r="P1279" i="6"/>
  <c r="O1279" i="6" s="1"/>
  <c r="L1281" i="6" l="1"/>
  <c r="P1280" i="6"/>
  <c r="O1280" i="6" s="1"/>
  <c r="L1282" i="6" l="1"/>
  <c r="P1281" i="6"/>
  <c r="O1281" i="6" s="1"/>
  <c r="L1283" i="6" l="1"/>
  <c r="P1282" i="6"/>
  <c r="O1282" i="6" s="1"/>
  <c r="D23" i="1"/>
  <c r="D16" i="12"/>
  <c r="D13" i="12"/>
  <c r="D11" i="12"/>
  <c r="D9" i="12"/>
  <c r="D18" i="5"/>
  <c r="D9" i="5"/>
  <c r="D17" i="5"/>
  <c r="D15" i="5"/>
  <c r="D12" i="5"/>
  <c r="L1284" i="6" l="1"/>
  <c r="P1283" i="6"/>
  <c r="O1283" i="6" s="1"/>
  <c r="D34" i="5"/>
  <c r="D36" i="5"/>
  <c r="D37" i="5"/>
  <c r="D38" i="5"/>
  <c r="D39" i="5"/>
  <c r="D40" i="5"/>
  <c r="L1285" i="6" l="1"/>
  <c r="P1284" i="6"/>
  <c r="O1284" i="6" s="1"/>
  <c r="L1631" i="6"/>
  <c r="L1630" i="6"/>
  <c r="L1629" i="6"/>
  <c r="L1628" i="6"/>
  <c r="L1627" i="6"/>
  <c r="L1606" i="6"/>
  <c r="L1605" i="6"/>
  <c r="L1604" i="6"/>
  <c r="L1603" i="6"/>
  <c r="L1602" i="6"/>
  <c r="P1550" i="6"/>
  <c r="O1550" i="6" s="1"/>
  <c r="P1549" i="6"/>
  <c r="O1549" i="6" s="1"/>
  <c r="P1548" i="6"/>
  <c r="O1548" i="6" s="1"/>
  <c r="L1547" i="6"/>
  <c r="P1547" i="6" s="1"/>
  <c r="O1547" i="6" s="1"/>
  <c r="L1546" i="6"/>
  <c r="P1546" i="6" s="1"/>
  <c r="O1546" i="6" s="1"/>
  <c r="L1545" i="6"/>
  <c r="P1545" i="6" s="1"/>
  <c r="O1545" i="6" s="1"/>
  <c r="L1544" i="6"/>
  <c r="P1544" i="6" s="1"/>
  <c r="O1544" i="6" s="1"/>
  <c r="L1543" i="6"/>
  <c r="P1543" i="6" s="1"/>
  <c r="O1543" i="6" s="1"/>
  <c r="L1286" i="6" l="1"/>
  <c r="P1285" i="6"/>
  <c r="O1285" i="6" s="1"/>
  <c r="D18" i="1"/>
  <c r="D15" i="1"/>
  <c r="L1287" i="6" l="1"/>
  <c r="P1287" i="6" s="1"/>
  <c r="O1287" i="6" s="1"/>
  <c r="P1286" i="6"/>
  <c r="O1286" i="6" s="1"/>
  <c r="P715" i="6"/>
  <c r="O715" i="6" s="1"/>
  <c r="P714" i="6"/>
  <c r="O714" i="6" s="1"/>
  <c r="L1382" i="6" l="1"/>
  <c r="L1381" i="6"/>
  <c r="L1378" i="6"/>
  <c r="B9" i="9"/>
  <c r="F386" i="4"/>
  <c r="E386" i="4"/>
  <c r="D386" i="4"/>
  <c r="F385" i="4"/>
  <c r="E385" i="4"/>
  <c r="D385" i="4"/>
  <c r="F384" i="4"/>
  <c r="E384" i="4"/>
  <c r="D384" i="4"/>
  <c r="E383" i="4"/>
  <c r="D383" i="4"/>
  <c r="P1378" i="6" l="1"/>
  <c r="O1378" i="6" s="1"/>
  <c r="P1382" i="6"/>
  <c r="O1382" i="6" s="1"/>
  <c r="P1381" i="6"/>
  <c r="O1381" i="6" s="1"/>
  <c r="P1384" i="6"/>
  <c r="O1384" i="6" s="1"/>
  <c r="P1386" i="6"/>
  <c r="O1386" i="6" s="1"/>
  <c r="L1514" i="6"/>
  <c r="P1514" i="6" s="1"/>
  <c r="O1514" i="6" s="1"/>
  <c r="L1655" i="6"/>
  <c r="L1654" i="6"/>
  <c r="P1654" i="6" s="1"/>
  <c r="O1654" i="6" s="1"/>
  <c r="L1553" i="6"/>
  <c r="L1552" i="6"/>
  <c r="P1552" i="6" s="1"/>
  <c r="O1552" i="6" s="1"/>
  <c r="L1551" i="6"/>
  <c r="L1557" i="6" s="1"/>
  <c r="L1473" i="6"/>
  <c r="G188" i="4"/>
  <c r="L1470" i="6" s="1"/>
  <c r="L1469" i="6"/>
  <c r="M10" i="6"/>
  <c r="M11" i="6" s="1"/>
  <c r="M12" i="6" s="1"/>
  <c r="M13" i="6" s="1"/>
  <c r="M14" i="6" s="1"/>
  <c r="M15" i="6" s="1"/>
  <c r="M16" i="6" s="1"/>
  <c r="M17" i="6" s="1"/>
  <c r="D33" i="1"/>
  <c r="D73" i="11" s="1"/>
  <c r="D148" i="1"/>
  <c r="F148" i="1" s="1"/>
  <c r="E148" i="1" s="1"/>
  <c r="D147" i="1"/>
  <c r="I85" i="11" s="1"/>
  <c r="D146" i="1"/>
  <c r="D145" i="1"/>
  <c r="F145" i="1" s="1"/>
  <c r="E145" i="1" s="1"/>
  <c r="D144" i="1"/>
  <c r="F85" i="11" s="1"/>
  <c r="D143" i="1"/>
  <c r="D141" i="1"/>
  <c r="F141" i="1" s="1"/>
  <c r="E141" i="1" s="1"/>
  <c r="D140" i="1"/>
  <c r="D85" i="11" s="1"/>
  <c r="D138" i="1"/>
  <c r="D136" i="1"/>
  <c r="F136" i="1" s="1"/>
  <c r="E136" i="1" s="1"/>
  <c r="D6" i="1"/>
  <c r="D2" i="2"/>
  <c r="D3" i="2"/>
  <c r="F3" i="2" s="1"/>
  <c r="E3" i="2" s="1"/>
  <c r="D4" i="2"/>
  <c r="F4" i="2" s="1"/>
  <c r="E4" i="2" s="1"/>
  <c r="D5" i="2"/>
  <c r="F5" i="2" s="1"/>
  <c r="E5" i="2" s="1"/>
  <c r="D6" i="2"/>
  <c r="F6" i="2" s="1"/>
  <c r="E6" i="2" s="1"/>
  <c r="D7" i="2"/>
  <c r="D8" i="2"/>
  <c r="F8" i="2" s="1"/>
  <c r="E8" i="2" s="1"/>
  <c r="D9" i="2"/>
  <c r="F9" i="2" s="1"/>
  <c r="E9" i="2" s="1"/>
  <c r="D10" i="2"/>
  <c r="F10" i="2" s="1"/>
  <c r="E10" i="2" s="1"/>
  <c r="D11" i="2"/>
  <c r="D36" i="2" s="1"/>
  <c r="F36" i="2" s="1"/>
  <c r="E36" i="2" s="1"/>
  <c r="D12" i="2"/>
  <c r="D37" i="2" s="1"/>
  <c r="D62" i="2" s="1"/>
  <c r="D87" i="2" s="1"/>
  <c r="D13" i="2"/>
  <c r="D38" i="2" s="1"/>
  <c r="D63" i="2" s="1"/>
  <c r="D88" i="2" s="1"/>
  <c r="F88" i="2" s="1"/>
  <c r="E88" i="2" s="1"/>
  <c r="D14" i="2"/>
  <c r="D39" i="2" s="1"/>
  <c r="D64" i="2" s="1"/>
  <c r="D15" i="2"/>
  <c r="D40" i="2" s="1"/>
  <c r="D65" i="2" s="1"/>
  <c r="D90" i="2" s="1"/>
  <c r="K9" i="3" s="1"/>
  <c r="J16" i="3" s="1"/>
  <c r="G51" i="3" s="1"/>
  <c r="D16" i="2"/>
  <c r="F16" i="2" s="1"/>
  <c r="E16" i="2" s="1"/>
  <c r="D17" i="2"/>
  <c r="F17" i="2" s="1"/>
  <c r="E17" i="2" s="1"/>
  <c r="D18" i="2"/>
  <c r="C19" i="3" s="1"/>
  <c r="D19" i="2"/>
  <c r="F19" i="2" s="1"/>
  <c r="E19" i="2" s="1"/>
  <c r="D20" i="2"/>
  <c r="L44" i="3" s="1"/>
  <c r="D21" i="2"/>
  <c r="F19" i="3" s="1"/>
  <c r="D26" i="2"/>
  <c r="G61" i="3" s="1"/>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23" i="6"/>
  <c r="L1622" i="6"/>
  <c r="L1621" i="6"/>
  <c r="L1620" i="6"/>
  <c r="L1619" i="6"/>
  <c r="L1618" i="6"/>
  <c r="L1617" i="6"/>
  <c r="L1616" i="6"/>
  <c r="L1615" i="6"/>
  <c r="L1614" i="6"/>
  <c r="L1598" i="6"/>
  <c r="L1597" i="6"/>
  <c r="L1596" i="6"/>
  <c r="L1595" i="6"/>
  <c r="L1594" i="6"/>
  <c r="L1593" i="6"/>
  <c r="L1592" i="6"/>
  <c r="L1591" i="6"/>
  <c r="L1590" i="6"/>
  <c r="L1589" i="6"/>
  <c r="L1293" i="6"/>
  <c r="L1299" i="6" s="1"/>
  <c r="P1299" i="6" s="1"/>
  <c r="O1299" i="6" s="1"/>
  <c r="L1292" i="6"/>
  <c r="L1298" i="6" s="1"/>
  <c r="P1298" i="6" s="1"/>
  <c r="O1298" i="6" s="1"/>
  <c r="L1291" i="6"/>
  <c r="P1291" i="6" s="1"/>
  <c r="O1291" i="6" s="1"/>
  <c r="L1290" i="6"/>
  <c r="L1296" i="6" s="1"/>
  <c r="L1302" i="6" s="1"/>
  <c r="L1289" i="6"/>
  <c r="L1295" i="6" s="1"/>
  <c r="L1301" i="6" s="1"/>
  <c r="L1288" i="6"/>
  <c r="L1294" i="6" s="1"/>
  <c r="L1259" i="6"/>
  <c r="P1259" i="6" s="1"/>
  <c r="O1259" i="6" s="1"/>
  <c r="L1202" i="6"/>
  <c r="L1541" i="6"/>
  <c r="P1541" i="6" s="1"/>
  <c r="O1541" i="6" s="1"/>
  <c r="L1540" i="6"/>
  <c r="P1540" i="6" s="1"/>
  <c r="O1540" i="6" s="1"/>
  <c r="L1539" i="6"/>
  <c r="P1539" i="6" s="1"/>
  <c r="O1539" i="6" s="1"/>
  <c r="L1538" i="6"/>
  <c r="P1538" i="6" s="1"/>
  <c r="O1538" i="6" s="1"/>
  <c r="P1537" i="6"/>
  <c r="O1537" i="6" s="1"/>
  <c r="P1536" i="6"/>
  <c r="O1536" i="6" s="1"/>
  <c r="P1535" i="6"/>
  <c r="O1535" i="6" s="1"/>
  <c r="L1534" i="6"/>
  <c r="P1534" i="6" s="1"/>
  <c r="O1534" i="6" s="1"/>
  <c r="L1533" i="6"/>
  <c r="P1533" i="6" s="1"/>
  <c r="O1533" i="6" s="1"/>
  <c r="L1532" i="6"/>
  <c r="P1532" i="6" s="1"/>
  <c r="O1532" i="6" s="1"/>
  <c r="L1531" i="6"/>
  <c r="P1531" i="6" s="1"/>
  <c r="O1531" i="6" s="1"/>
  <c r="L1530" i="6"/>
  <c r="P1530" i="6" s="1"/>
  <c r="O1530" i="6" s="1"/>
  <c r="L1529" i="6"/>
  <c r="P1529" i="6" s="1"/>
  <c r="O1529" i="6" s="1"/>
  <c r="L1528" i="6"/>
  <c r="P1528" i="6" s="1"/>
  <c r="O1528" i="6" s="1"/>
  <c r="L1527" i="6"/>
  <c r="P1527" i="6" s="1"/>
  <c r="O1527" i="6" s="1"/>
  <c r="L1525" i="6"/>
  <c r="P1525" i="6" s="1"/>
  <c r="O1525" i="6" s="1"/>
  <c r="L1526" i="6"/>
  <c r="P1526" i="6" s="1"/>
  <c r="O1526" i="6" s="1"/>
  <c r="D41" i="1"/>
  <c r="C65" i="11" s="1"/>
  <c r="D19" i="1"/>
  <c r="D8" i="1"/>
  <c r="L1441" i="6"/>
  <c r="L1450" i="6" s="1"/>
  <c r="L1440" i="6"/>
  <c r="L1439" i="6"/>
  <c r="L1438" i="6"/>
  <c r="L1447" i="6" s="1"/>
  <c r="P1447" i="6" s="1"/>
  <c r="O1447" i="6" s="1"/>
  <c r="L1437" i="6"/>
  <c r="L1446" i="6" s="1"/>
  <c r="P1446" i="6" s="1"/>
  <c r="O1446" i="6" s="1"/>
  <c r="L1436" i="6"/>
  <c r="L1435" i="6"/>
  <c r="P1435" i="6" s="1"/>
  <c r="O1435" i="6" s="1"/>
  <c r="L1434" i="6"/>
  <c r="L1433" i="6"/>
  <c r="P1433" i="6" s="1"/>
  <c r="O1433" i="6" s="1"/>
  <c r="L1405" i="6"/>
  <c r="P1405" i="6" s="1"/>
  <c r="O1405" i="6" s="1"/>
  <c r="L1404" i="6"/>
  <c r="L1413" i="6" s="1"/>
  <c r="L1422" i="6" s="1"/>
  <c r="L1403" i="6"/>
  <c r="L1412" i="6" s="1"/>
  <c r="L1402" i="6"/>
  <c r="L1411" i="6" s="1"/>
  <c r="L1420" i="6" s="1"/>
  <c r="L1429" i="6" s="1"/>
  <c r="P1401" i="6"/>
  <c r="O1401" i="6" s="1"/>
  <c r="P1400" i="6"/>
  <c r="O1400" i="6" s="1"/>
  <c r="L1399" i="6"/>
  <c r="P1399" i="6" s="1"/>
  <c r="O1399" i="6" s="1"/>
  <c r="L1398" i="6"/>
  <c r="P1398" i="6" s="1"/>
  <c r="O1398" i="6" s="1"/>
  <c r="L1397" i="6"/>
  <c r="L1406" i="6" s="1"/>
  <c r="L1415"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5" i="12"/>
  <c r="D142" i="1"/>
  <c r="F142" i="1" s="1"/>
  <c r="E142" i="1" s="1"/>
  <c r="D137" i="1"/>
  <c r="F137" i="1" s="1"/>
  <c r="E137" i="1" s="1"/>
  <c r="D132" i="1"/>
  <c r="D131" i="1"/>
  <c r="F131" i="1" s="1"/>
  <c r="E131" i="1" s="1"/>
  <c r="D129" i="1"/>
  <c r="L99" i="11" s="1"/>
  <c r="D120" i="1"/>
  <c r="F120" i="1" s="1"/>
  <c r="E120" i="1" s="1"/>
  <c r="D117" i="1"/>
  <c r="D110" i="1"/>
  <c r="D101" i="1"/>
  <c r="F99" i="11" s="1"/>
  <c r="D82" i="1"/>
  <c r="F82" i="1" s="1"/>
  <c r="E82" i="1" s="1"/>
  <c r="D73" i="1"/>
  <c r="D99" i="11" s="1"/>
  <c r="D59" i="1"/>
  <c r="F59" i="1" s="1"/>
  <c r="E59" i="1" s="1"/>
  <c r="D31" i="5"/>
  <c r="F31" i="5" s="1"/>
  <c r="E31" i="5" s="1"/>
  <c r="D107" i="1"/>
  <c r="J113" i="11" s="1"/>
  <c r="D97" i="1"/>
  <c r="D87" i="1"/>
  <c r="F87" i="1" s="1"/>
  <c r="E87" i="1" s="1"/>
  <c r="D80" i="1"/>
  <c r="L110" i="11" s="1"/>
  <c r="D66" i="1"/>
  <c r="D61" i="1"/>
  <c r="F61" i="1" s="1"/>
  <c r="E61" i="1" s="1"/>
  <c r="D51" i="1"/>
  <c r="F51" i="1" s="1"/>
  <c r="E51" i="1" s="1"/>
  <c r="D46" i="1"/>
  <c r="D38" i="1"/>
  <c r="D29" i="1"/>
  <c r="D110" i="11" s="1"/>
  <c r="D22" i="1"/>
  <c r="C110" i="11" s="1"/>
  <c r="D26" i="1"/>
  <c r="I222" i="11" s="1"/>
  <c r="F18" i="1"/>
  <c r="E18" i="1" s="1"/>
  <c r="F15" i="1"/>
  <c r="E15" i="1" s="1"/>
  <c r="D139" i="1"/>
  <c r="D130" i="1"/>
  <c r="F130" i="1" s="1"/>
  <c r="E130" i="1" s="1"/>
  <c r="D121" i="1"/>
  <c r="F121" i="1" s="1"/>
  <c r="E121" i="1" s="1"/>
  <c r="D118" i="1"/>
  <c r="I99" i="11" s="1"/>
  <c r="D133" i="1"/>
  <c r="D99" i="1"/>
  <c r="F99" i="1" s="1"/>
  <c r="E99" i="1" s="1"/>
  <c r="D98" i="1"/>
  <c r="E259" i="4"/>
  <c r="D89" i="1"/>
  <c r="F113" i="11" s="1"/>
  <c r="D88" i="1"/>
  <c r="D81" i="1"/>
  <c r="F81" i="1" s="1"/>
  <c r="E81" i="1" s="1"/>
  <c r="D67" i="1"/>
  <c r="E252" i="4"/>
  <c r="E254" i="4" s="1"/>
  <c r="E257" i="4" s="1"/>
  <c r="E260" i="4" s="1"/>
  <c r="E251" i="4"/>
  <c r="E253" i="4" s="1"/>
  <c r="E255" i="4" s="1"/>
  <c r="E258" i="4" s="1"/>
  <c r="E261" i="4" s="1"/>
  <c r="D62" i="1"/>
  <c r="I110" i="11" s="1"/>
  <c r="B160" i="4"/>
  <c r="D160" i="4" s="1"/>
  <c r="B159" i="4"/>
  <c r="L700" i="6" s="1"/>
  <c r="L712" i="6" s="1"/>
  <c r="P712" i="6" s="1"/>
  <c r="O712" i="6" s="1"/>
  <c r="B158" i="4"/>
  <c r="L699" i="6" s="1"/>
  <c r="P699" i="6" s="1"/>
  <c r="O699" i="6" s="1"/>
  <c r="B157" i="4"/>
  <c r="L698" i="6" s="1"/>
  <c r="P698" i="6" s="1"/>
  <c r="O698" i="6" s="1"/>
  <c r="B156" i="4"/>
  <c r="L697" i="6" s="1"/>
  <c r="L709" i="6" s="1"/>
  <c r="P709" i="6" s="1"/>
  <c r="O709" i="6" s="1"/>
  <c r="B155" i="4"/>
  <c r="L696" i="6" s="1"/>
  <c r="L708" i="6" s="1"/>
  <c r="P708" i="6" s="1"/>
  <c r="O708" i="6" s="1"/>
  <c r="B154" i="4"/>
  <c r="L695" i="6" s="1"/>
  <c r="P695" i="6" s="1"/>
  <c r="O695" i="6" s="1"/>
  <c r="B153"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2" i="1"/>
  <c r="F52" i="1" s="1"/>
  <c r="E52" i="1" s="1"/>
  <c r="D96" i="1"/>
  <c r="F96" i="1" s="1"/>
  <c r="E96" i="1" s="1"/>
  <c r="D86" i="1"/>
  <c r="G206" i="11" s="1"/>
  <c r="D79" i="1"/>
  <c r="F79" i="1" s="1"/>
  <c r="E79" i="1" s="1"/>
  <c r="D75" i="1"/>
  <c r="E206" i="11" s="1"/>
  <c r="D49" i="1"/>
  <c r="H198" i="11" s="1"/>
  <c r="D65" i="1"/>
  <c r="J185" i="11" s="1"/>
  <c r="D206" i="11" s="1"/>
  <c r="D56" i="1"/>
  <c r="D48" i="1"/>
  <c r="H185" i="11" s="1"/>
  <c r="D40" i="1"/>
  <c r="F40" i="1" s="1"/>
  <c r="E40" i="1" s="1"/>
  <c r="D36" i="1"/>
  <c r="D27" i="1"/>
  <c r="F27" i="1" s="1"/>
  <c r="E27" i="1" s="1"/>
  <c r="D21" i="1"/>
  <c r="F21" i="1" s="1"/>
  <c r="E21" i="1" s="1"/>
  <c r="D16" i="1"/>
  <c r="C185" i="11" s="1"/>
  <c r="C198" i="11" s="1"/>
  <c r="D135" i="1"/>
  <c r="D127" i="1"/>
  <c r="F127" i="1" s="1"/>
  <c r="E127" i="1" s="1"/>
  <c r="D126" i="1"/>
  <c r="D119" i="1"/>
  <c r="E77" i="11" s="1"/>
  <c r="D116" i="1"/>
  <c r="F116" i="1" s="1"/>
  <c r="E116" i="1" s="1"/>
  <c r="D109" i="1"/>
  <c r="F109" i="1" s="1"/>
  <c r="E109" i="1" s="1"/>
  <c r="D105" i="1"/>
  <c r="D94" i="1"/>
  <c r="I73" i="11" s="1"/>
  <c r="D77" i="1"/>
  <c r="F77" i="1" s="1"/>
  <c r="E77" i="1" s="1"/>
  <c r="D68" i="1"/>
  <c r="G73" i="11" s="1"/>
  <c r="D53" i="1"/>
  <c r="F73" i="11" s="1"/>
  <c r="D44" i="1"/>
  <c r="F44" i="1" s="1"/>
  <c r="E44" i="1" s="1"/>
  <c r="D24" i="1"/>
  <c r="F24" i="1" s="1"/>
  <c r="E24" i="1" s="1"/>
  <c r="D128" i="1"/>
  <c r="G93" i="11" s="1"/>
  <c r="D122" i="1"/>
  <c r="F93" i="11" s="1"/>
  <c r="D111" i="1"/>
  <c r="E93" i="11" s="1"/>
  <c r="D106" i="1"/>
  <c r="D90" i="1"/>
  <c r="C93" i="11" s="1"/>
  <c r="E292" i="11"/>
  <c r="D14" i="1"/>
  <c r="D11" i="1"/>
  <c r="K226" i="11"/>
  <c r="J226" i="11"/>
  <c r="H283" i="11"/>
  <c r="D12" i="1"/>
  <c r="D9" i="1"/>
  <c r="D214" i="11" s="1"/>
  <c r="D7" i="1"/>
  <c r="C214" i="11" s="1"/>
  <c r="D5" i="1"/>
  <c r="D4" i="1"/>
  <c r="D265" i="11" s="1"/>
  <c r="D3" i="1"/>
  <c r="F1" i="3"/>
  <c r="G123" i="4"/>
  <c r="B101"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4" i="1"/>
  <c r="F74" i="1" s="1"/>
  <c r="E74" i="1" s="1"/>
  <c r="D35" i="1"/>
  <c r="F35" i="1" s="1"/>
  <c r="E35" i="1" s="1"/>
  <c r="D76" i="1"/>
  <c r="C144" i="11" s="1"/>
  <c r="D50" i="1"/>
  <c r="D58" i="1"/>
  <c r="F58" i="1" s="1"/>
  <c r="E58" i="1" s="1"/>
  <c r="D57" i="1"/>
  <c r="D34" i="1"/>
  <c r="C194" i="11" s="1"/>
  <c r="C202" i="11" s="1"/>
  <c r="D100" i="1"/>
  <c r="D60" i="1"/>
  <c r="L1503" i="6"/>
  <c r="P1503" i="6" s="1"/>
  <c r="O1503" i="6" s="1"/>
  <c r="L1506" i="6"/>
  <c r="P1506" i="6" s="1"/>
  <c r="O1506" i="6" s="1"/>
  <c r="L1176" i="6"/>
  <c r="L1178" i="6" s="1"/>
  <c r="P1178" i="6" s="1"/>
  <c r="O1178" i="6" s="1"/>
  <c r="L1640" i="6"/>
  <c r="L1642" i="6" s="1"/>
  <c r="L1587" i="6"/>
  <c r="P1587" i="6" s="1"/>
  <c r="O1587" i="6" s="1"/>
  <c r="L1505" i="6"/>
  <c r="P1505" i="6" s="1"/>
  <c r="O1505" i="6" s="1"/>
  <c r="L1504" i="6"/>
  <c r="L1509" i="6" s="1"/>
  <c r="P1509" i="6" s="1"/>
  <c r="O1509" i="6" s="1"/>
  <c r="L1502" i="6"/>
  <c r="L1177" i="6"/>
  <c r="P1177" i="6" s="1"/>
  <c r="O1177" i="6" s="1"/>
  <c r="D39" i="12"/>
  <c r="F21" i="13" s="1"/>
  <c r="D36" i="12"/>
  <c r="D32" i="12"/>
  <c r="D21" i="13" s="1"/>
  <c r="L1513" i="6"/>
  <c r="P1513" i="6" s="1"/>
  <c r="O1513" i="6" s="1"/>
  <c r="L1512" i="6"/>
  <c r="P1512" i="6" s="1"/>
  <c r="O1512" i="6" s="1"/>
  <c r="L1501" i="6"/>
  <c r="P1501" i="6" s="1"/>
  <c r="O1501" i="6" s="1"/>
  <c r="L1500" i="6"/>
  <c r="P1500" i="6" s="1"/>
  <c r="O1500" i="6" s="1"/>
  <c r="L1499" i="6"/>
  <c r="P1499" i="6" s="1"/>
  <c r="O1499" i="6" s="1"/>
  <c r="L1498" i="6"/>
  <c r="P1498" i="6" s="1"/>
  <c r="O1498" i="6" s="1"/>
  <c r="L1184" i="6"/>
  <c r="L1188" i="6" s="1"/>
  <c r="P1188" i="6" s="1"/>
  <c r="O1188" i="6" s="1"/>
  <c r="L1183" i="6"/>
  <c r="L1191" i="6" s="1"/>
  <c r="L1195" i="6" s="1"/>
  <c r="L1185" i="6"/>
  <c r="L1186" i="6" s="1"/>
  <c r="L1193" i="6" s="1"/>
  <c r="L1645" i="6"/>
  <c r="P1645" i="6" s="1"/>
  <c r="O1645" i="6" s="1"/>
  <c r="L1644" i="6"/>
  <c r="L1646" i="6" s="1"/>
  <c r="L1639" i="6"/>
  <c r="P1639" i="6" s="1"/>
  <c r="O1639" i="6" s="1"/>
  <c r="L1516" i="6"/>
  <c r="L1515" i="6"/>
  <c r="P1515" i="6" s="1"/>
  <c r="O1515" i="6" s="1"/>
  <c r="L1511" i="6"/>
  <c r="P1511" i="6" s="1"/>
  <c r="O1511" i="6" s="1"/>
  <c r="L1495" i="6"/>
  <c r="P1495" i="6" s="1"/>
  <c r="O1495" i="6" s="1"/>
  <c r="L1494" i="6"/>
  <c r="P1494" i="6" s="1"/>
  <c r="O1494" i="6" s="1"/>
  <c r="L1493" i="6"/>
  <c r="P1493" i="6" s="1"/>
  <c r="O1493" i="6" s="1"/>
  <c r="L1496" i="6"/>
  <c r="P1496" i="6" s="1"/>
  <c r="O1496" i="6" s="1"/>
  <c r="L1497" i="6"/>
  <c r="P1497" i="6" s="1"/>
  <c r="O1497"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5" i="1"/>
  <c r="F95" i="1" s="1"/>
  <c r="E95" i="1" s="1"/>
  <c r="D85" i="1"/>
  <c r="D78" i="1"/>
  <c r="F78" i="1" s="1"/>
  <c r="E78" i="1" s="1"/>
  <c r="D69" i="1"/>
  <c r="E140" i="11" s="1"/>
  <c r="D64" i="1"/>
  <c r="B1" i="13"/>
  <c r="A2" i="3"/>
  <c r="A2" i="13"/>
  <c r="A2" i="10"/>
  <c r="A2" i="11"/>
  <c r="C1" i="11"/>
  <c r="C1" i="10"/>
  <c r="G177" i="11"/>
  <c r="G181" i="11" s="1"/>
  <c r="C1" i="9"/>
  <c r="E481" i="4"/>
  <c r="B10" i="9"/>
  <c r="I428" i="4"/>
  <c r="H428" i="4"/>
  <c r="G428" i="4"/>
  <c r="F428" i="4"/>
  <c r="E428" i="4"/>
  <c r="D428" i="4"/>
  <c r="C428" i="4"/>
  <c r="F6" i="5"/>
  <c r="E6" i="5" s="1"/>
  <c r="F17" i="12"/>
  <c r="E17" i="12" s="1"/>
  <c r="H7" i="10"/>
  <c r="G222" i="11"/>
  <c r="C61" i="3"/>
  <c r="C17" i="13" l="1"/>
  <c r="F5" i="12"/>
  <c r="C226" i="11"/>
  <c r="C256" i="11"/>
  <c r="E210" i="11"/>
  <c r="E265" i="11"/>
  <c r="F14" i="1"/>
  <c r="E14" i="1" s="1"/>
  <c r="D256" i="11"/>
  <c r="C210" i="11"/>
  <c r="C265" i="11"/>
  <c r="F4" i="1"/>
  <c r="E4" i="1" s="1"/>
  <c r="D210" i="11"/>
  <c r="M18" i="6"/>
  <c r="M19" i="6" s="1"/>
  <c r="M20" i="6" s="1"/>
  <c r="M21" i="6" s="1"/>
  <c r="F87" i="2"/>
  <c r="E87" i="2" s="1"/>
  <c r="H9" i="3"/>
  <c r="F38" i="2"/>
  <c r="E38" i="2" s="1"/>
  <c r="F107" i="1"/>
  <c r="E107" i="1" s="1"/>
  <c r="D185" i="11"/>
  <c r="D198" i="11" s="1"/>
  <c r="P1403" i="6"/>
  <c r="O1403" i="6" s="1"/>
  <c r="D77" i="11"/>
  <c r="F26" i="1"/>
  <c r="E26" i="1" s="1"/>
  <c r="L30" i="3"/>
  <c r="L37" i="3" s="1"/>
  <c r="K44" i="3" s="1"/>
  <c r="K51" i="3" s="1"/>
  <c r="J58" i="3" s="1"/>
  <c r="J65" i="3" s="1"/>
  <c r="C26" i="3"/>
  <c r="H285" i="11"/>
  <c r="H288" i="11"/>
  <c r="H284" i="11"/>
  <c r="H287" i="11"/>
  <c r="H286" i="11"/>
  <c r="J261" i="11"/>
  <c r="J257" i="11"/>
  <c r="J260" i="11"/>
  <c r="J259" i="11"/>
  <c r="J258" i="11"/>
  <c r="E296" i="11"/>
  <c r="E295" i="11"/>
  <c r="E294" i="11"/>
  <c r="E297" i="11"/>
  <c r="E293" i="11"/>
  <c r="F11" i="5"/>
  <c r="E11" i="5" s="1"/>
  <c r="F101" i="1"/>
  <c r="E101" i="1" s="1"/>
  <c r="C283" i="11"/>
  <c r="C287" i="11" s="1"/>
  <c r="D35" i="2"/>
  <c r="D60" i="2" s="1"/>
  <c r="F60" i="2" s="1"/>
  <c r="E60" i="2" s="1"/>
  <c r="L23" i="3"/>
  <c r="K30" i="3" s="1"/>
  <c r="F18" i="12"/>
  <c r="E18" i="12" s="1"/>
  <c r="C43" i="10"/>
  <c r="F56" i="5"/>
  <c r="E56" i="5" s="1"/>
  <c r="F45" i="5"/>
  <c r="E45" i="5" s="1"/>
  <c r="D43" i="2"/>
  <c r="F43" i="2" s="1"/>
  <c r="E43" i="2" s="1"/>
  <c r="C73" i="11"/>
  <c r="F65" i="1"/>
  <c r="E65" i="1" s="1"/>
  <c r="F29" i="12"/>
  <c r="F47" i="12"/>
  <c r="F283" i="11"/>
  <c r="D25" i="13"/>
  <c r="E12" i="3"/>
  <c r="E150" i="3"/>
  <c r="F53" i="1"/>
  <c r="E53" i="1" s="1"/>
  <c r="F118" i="1"/>
  <c r="E118" i="1" s="1"/>
  <c r="F230" i="11"/>
  <c r="C23" i="10"/>
  <c r="J25" i="13"/>
  <c r="F75" i="1"/>
  <c r="E75" i="1" s="1"/>
  <c r="G110" i="11"/>
  <c r="F16" i="1"/>
  <c r="E16" i="1" s="1"/>
  <c r="C99" i="11"/>
  <c r="D113" i="11"/>
  <c r="C148" i="11"/>
  <c r="F76" i="1"/>
  <c r="E76" i="1" s="1"/>
  <c r="F147" i="1"/>
  <c r="E147" i="1" s="1"/>
  <c r="E73" i="11"/>
  <c r="F41" i="12"/>
  <c r="F25" i="5"/>
  <c r="E25" i="5" s="1"/>
  <c r="H15" i="10"/>
  <c r="E15" i="10"/>
  <c r="F42" i="12"/>
  <c r="H13" i="13"/>
  <c r="L1643" i="6"/>
  <c r="P1643" i="6" s="1"/>
  <c r="O1643" i="6" s="1"/>
  <c r="P1642" i="6"/>
  <c r="O1642" i="6" s="1"/>
  <c r="F10" i="12"/>
  <c r="E10" i="12" s="1"/>
  <c r="E33" i="13"/>
  <c r="F12" i="12"/>
  <c r="E12" i="12" s="1"/>
  <c r="F33" i="13"/>
  <c r="F26" i="2"/>
  <c r="E26" i="2" s="1"/>
  <c r="H47" i="3"/>
  <c r="F34" i="1"/>
  <c r="E34" i="1" s="1"/>
  <c r="F20" i="12"/>
  <c r="E20" i="12" s="1"/>
  <c r="J33" i="13"/>
  <c r="D40" i="3"/>
  <c r="C47" i="3"/>
  <c r="D47" i="3" s="1"/>
  <c r="E47" i="3" s="1"/>
  <c r="F47" i="3" s="1"/>
  <c r="G47" i="3" s="1"/>
  <c r="L1260" i="6"/>
  <c r="L1261" i="6" s="1"/>
  <c r="L1262" i="6" s="1"/>
  <c r="L1263" i="6" s="1"/>
  <c r="L1264" i="6" s="1"/>
  <c r="F19" i="1"/>
  <c r="E19" i="1" s="1"/>
  <c r="C55" i="11"/>
  <c r="C42" i="11"/>
  <c r="C17" i="11"/>
  <c r="C39" i="11"/>
  <c r="C14" i="11"/>
  <c r="F8" i="1"/>
  <c r="E8" i="1" s="1"/>
  <c r="C52" i="11"/>
  <c r="C11" i="11"/>
  <c r="F41" i="1"/>
  <c r="E41" i="1" s="1"/>
  <c r="C58" i="11"/>
  <c r="C45" i="11"/>
  <c r="C20" i="11"/>
  <c r="C26" i="11"/>
  <c r="C23" i="11"/>
  <c r="F6" i="1"/>
  <c r="E6" i="1" s="1"/>
  <c r="C8" i="11"/>
  <c r="C49" i="11"/>
  <c r="L1297" i="6"/>
  <c r="L1303" i="6" s="1"/>
  <c r="L1309" i="6" s="1"/>
  <c r="L1315" i="6" s="1"/>
  <c r="P1195" i="6"/>
  <c r="O1195" i="6" s="1"/>
  <c r="L1199" i="6"/>
  <c r="P1199" i="6" s="1"/>
  <c r="O1199" i="6" s="1"/>
  <c r="L710" i="6"/>
  <c r="P710" i="6" s="1"/>
  <c r="O710" i="6" s="1"/>
  <c r="E35" i="5"/>
  <c r="P1191" i="6"/>
  <c r="O1191" i="6" s="1"/>
  <c r="L702" i="6"/>
  <c r="P702" i="6" s="1"/>
  <c r="O702" i="6" s="1"/>
  <c r="P1193" i="6"/>
  <c r="O1193" i="6" s="1"/>
  <c r="L1508" i="6"/>
  <c r="P1508" i="6" s="1"/>
  <c r="O1508" i="6" s="1"/>
  <c r="L1510" i="6"/>
  <c r="P1510" i="6" s="1"/>
  <c r="O1510" i="6" s="1"/>
  <c r="L1187" i="6"/>
  <c r="P1187" i="6" s="1"/>
  <c r="O1187" i="6" s="1"/>
  <c r="L1455" i="6"/>
  <c r="L1464" i="6" s="1"/>
  <c r="P1464" i="6" s="1"/>
  <c r="O1464" i="6" s="1"/>
  <c r="L1442" i="6"/>
  <c r="P1442" i="6" s="1"/>
  <c r="O1442" i="6" s="1"/>
  <c r="P1404" i="6"/>
  <c r="O1404" i="6" s="1"/>
  <c r="L1555" i="6"/>
  <c r="P1555" i="6" s="1"/>
  <c r="O1555" i="6" s="1"/>
  <c r="L705" i="6"/>
  <c r="P705" i="6" s="1"/>
  <c r="O705" i="6" s="1"/>
  <c r="L1558" i="6"/>
  <c r="L1561" i="6" s="1"/>
  <c r="L1570" i="6" s="1"/>
  <c r="L1573" i="6" s="1"/>
  <c r="P1573" i="6" s="1"/>
  <c r="O1573" i="6" s="1"/>
  <c r="P1437" i="6"/>
  <c r="O1437" i="6" s="1"/>
  <c r="P1379" i="6"/>
  <c r="O1379" i="6" s="1"/>
  <c r="P1422" i="6"/>
  <c r="O1422" i="6" s="1"/>
  <c r="P1383" i="6"/>
  <c r="O1383" i="6" s="1"/>
  <c r="H150" i="3"/>
  <c r="P1411" i="6"/>
  <c r="O1411" i="6" s="1"/>
  <c r="L1564" i="6"/>
  <c r="P1564" i="6" s="1"/>
  <c r="O1564" i="6" s="1"/>
  <c r="P1415" i="6"/>
  <c r="O1415" i="6" s="1"/>
  <c r="L1180" i="6"/>
  <c r="P1180" i="6" s="1"/>
  <c r="O1180" i="6" s="1"/>
  <c r="P1176" i="6"/>
  <c r="O1176" i="6" s="1"/>
  <c r="F23" i="5"/>
  <c r="E23" i="5" s="1"/>
  <c r="F32" i="5"/>
  <c r="E32" i="5" s="1"/>
  <c r="G77" i="11"/>
  <c r="F42" i="5"/>
  <c r="E42" i="5" s="1"/>
  <c r="F5" i="5"/>
  <c r="E5" i="5" s="1"/>
  <c r="F42" i="1"/>
  <c r="E42" i="1" s="1"/>
  <c r="L1409" i="6"/>
  <c r="P1409" i="6" s="1"/>
  <c r="O1409" i="6" s="1"/>
  <c r="P1288" i="6"/>
  <c r="O1288" i="6" s="1"/>
  <c r="L1179" i="6"/>
  <c r="P1179" i="6" s="1"/>
  <c r="O1179" i="6" s="1"/>
  <c r="F63" i="2"/>
  <c r="E63" i="2" s="1"/>
  <c r="K283" i="11"/>
  <c r="H73" i="11"/>
  <c r="F20" i="1"/>
  <c r="E20" i="1" s="1"/>
  <c r="L1456" i="6"/>
  <c r="P1456" i="6" s="1"/>
  <c r="O1456" i="6" s="1"/>
  <c r="F13" i="12"/>
  <c r="E13" i="12" s="1"/>
  <c r="I9" i="3"/>
  <c r="H16" i="3" s="1"/>
  <c r="H23" i="3" s="1"/>
  <c r="H30" i="3" s="1"/>
  <c r="G37" i="3" s="1"/>
  <c r="F44" i="3" s="1"/>
  <c r="E51" i="3" s="1"/>
  <c r="E58" i="3" s="1"/>
  <c r="E65" i="3" s="1"/>
  <c r="E72" i="3" s="1"/>
  <c r="E79" i="3" s="1"/>
  <c r="E86" i="3" s="1"/>
  <c r="E93" i="3" s="1"/>
  <c r="E99" i="3" s="1"/>
  <c r="C169" i="11"/>
  <c r="C173" i="11" s="1"/>
  <c r="F68" i="1"/>
  <c r="E68" i="1" s="1"/>
  <c r="I11" i="10"/>
  <c r="F37" i="12"/>
  <c r="L1410" i="6"/>
  <c r="P1410" i="6" s="1"/>
  <c r="O1410" i="6" s="1"/>
  <c r="L1181" i="6"/>
  <c r="P1181" i="6" s="1"/>
  <c r="O1181" i="6" s="1"/>
  <c r="F13" i="2"/>
  <c r="E13" i="2" s="1"/>
  <c r="C12" i="3"/>
  <c r="C77" i="11"/>
  <c r="H206" i="11"/>
  <c r="J283" i="11"/>
  <c r="P1438" i="6"/>
  <c r="O1438" i="6" s="1"/>
  <c r="E148" i="11"/>
  <c r="E152" i="11" s="1"/>
  <c r="E157" i="11" s="1"/>
  <c r="E161" i="11" s="1"/>
  <c r="F22" i="5"/>
  <c r="E22" i="5" s="1"/>
  <c r="F292" i="11"/>
  <c r="F226" i="11"/>
  <c r="C230" i="11"/>
  <c r="C292" i="11"/>
  <c r="C295" i="11" s="1"/>
  <c r="F10" i="1"/>
  <c r="E10" i="1" s="1"/>
  <c r="F9" i="13"/>
  <c r="F138" i="1"/>
  <c r="E138" i="1" s="1"/>
  <c r="H102" i="11"/>
  <c r="F22" i="1"/>
  <c r="E22" i="1" s="1"/>
  <c r="F144" i="1"/>
  <c r="E144" i="1" s="1"/>
  <c r="P1397" i="6"/>
  <c r="O1397" i="6" s="1"/>
  <c r="L1444" i="6"/>
  <c r="P1444" i="6" s="1"/>
  <c r="O1444" i="6" s="1"/>
  <c r="C140" i="11"/>
  <c r="C117" i="11"/>
  <c r="P1296" i="6"/>
  <c r="O1296" i="6" s="1"/>
  <c r="L1588" i="6"/>
  <c r="P1588" i="6" s="1"/>
  <c r="O1588" i="6" s="1"/>
  <c r="I33" i="3"/>
  <c r="G185" i="11"/>
  <c r="G198" i="11" s="1"/>
  <c r="H226" i="11"/>
  <c r="F111" i="1"/>
  <c r="E111" i="1" s="1"/>
  <c r="G102" i="11"/>
  <c r="H230" i="11"/>
  <c r="F48" i="1"/>
  <c r="E48" i="1" s="1"/>
  <c r="F27" i="10"/>
  <c r="J102" i="11"/>
  <c r="C25" i="13"/>
  <c r="F60" i="5"/>
  <c r="E60" i="5" s="1"/>
  <c r="H11" i="10"/>
  <c r="P1293" i="6"/>
  <c r="O1293" i="6" s="1"/>
  <c r="P1183" i="6"/>
  <c r="O1183" i="6" s="1"/>
  <c r="E7" i="10"/>
  <c r="F28" i="1"/>
  <c r="E28" i="1" s="1"/>
  <c r="F94" i="1"/>
  <c r="E94" i="1" s="1"/>
  <c r="F51" i="5"/>
  <c r="E51" i="5" s="1"/>
  <c r="C35" i="10"/>
  <c r="L33" i="13"/>
  <c r="P1413" i="6"/>
  <c r="O1413" i="6" s="1"/>
  <c r="P1420" i="6"/>
  <c r="O1420" i="6" s="1"/>
  <c r="H123" i="3"/>
  <c r="C33" i="3"/>
  <c r="K19" i="3"/>
  <c r="C152" i="11"/>
  <c r="C157" i="11" s="1"/>
  <c r="C161" i="11" s="1"/>
  <c r="F119" i="1"/>
  <c r="E119" i="1" s="1"/>
  <c r="G85" i="11"/>
  <c r="H292" i="11"/>
  <c r="E99" i="11"/>
  <c r="J99" i="11"/>
  <c r="I113" i="11"/>
  <c r="F7" i="1"/>
  <c r="E7" i="1" s="1"/>
  <c r="P1290" i="6"/>
  <c r="O1290" i="6" s="1"/>
  <c r="F28" i="5"/>
  <c r="E28" i="5" s="1"/>
  <c r="C71" i="10"/>
  <c r="F55" i="5"/>
  <c r="E55" i="5" s="1"/>
  <c r="C15" i="10"/>
  <c r="P691" i="6"/>
  <c r="O691" i="6" s="1"/>
  <c r="F80" i="1"/>
  <c r="E80" i="1" s="1"/>
  <c r="C106" i="11"/>
  <c r="L1305" i="6"/>
  <c r="L1311" i="6" s="1"/>
  <c r="P1311" i="6" s="1"/>
  <c r="O1311" i="6" s="1"/>
  <c r="L1407" i="6"/>
  <c r="L1416" i="6" s="1"/>
  <c r="E29" i="13"/>
  <c r="J19" i="10"/>
  <c r="P1504" i="6"/>
  <c r="O1504" i="6" s="1"/>
  <c r="P1224" i="6"/>
  <c r="O1224" i="6" s="1"/>
  <c r="L711" i="6"/>
  <c r="P711" i="6" s="1"/>
  <c r="O711" i="6" s="1"/>
  <c r="L1414" i="6"/>
  <c r="P1402" i="6"/>
  <c r="O1402" i="6" s="1"/>
  <c r="P1184" i="6"/>
  <c r="O1184" i="6" s="1"/>
  <c r="L1408" i="6"/>
  <c r="L1417" i="6" s="1"/>
  <c r="P1417" i="6" s="1"/>
  <c r="O1417" i="6" s="1"/>
  <c r="L704" i="6"/>
  <c r="P704" i="6" s="1"/>
  <c r="O704" i="6" s="1"/>
  <c r="H117" i="3"/>
  <c r="E75" i="3"/>
  <c r="L12" i="3"/>
  <c r="E19" i="3"/>
  <c r="D26" i="3"/>
  <c r="D29" i="2"/>
  <c r="D54" i="2" s="1"/>
  <c r="C85" i="11"/>
  <c r="F129" i="1"/>
  <c r="E129" i="1" s="1"/>
  <c r="C113" i="11"/>
  <c r="F9" i="1"/>
  <c r="E9" i="1" s="1"/>
  <c r="F89" i="1"/>
  <c r="E89" i="1" s="1"/>
  <c r="F222" i="11"/>
  <c r="F86" i="1"/>
  <c r="E86" i="1" s="1"/>
  <c r="F39" i="12"/>
  <c r="H25" i="13"/>
  <c r="F13" i="13"/>
  <c r="F57" i="5"/>
  <c r="E57" i="5" s="1"/>
  <c r="F206" i="11"/>
  <c r="F43" i="5"/>
  <c r="F37" i="1"/>
  <c r="E37" i="1" s="1"/>
  <c r="F33" i="1"/>
  <c r="E33" i="1" s="1"/>
  <c r="F11" i="1"/>
  <c r="E11" i="1" s="1"/>
  <c r="F122" i="1"/>
  <c r="E122" i="1" s="1"/>
  <c r="F28" i="12"/>
  <c r="L1647" i="6"/>
  <c r="L1649" i="6" s="1"/>
  <c r="L1651" i="6" s="1"/>
  <c r="P1651" i="6" s="1"/>
  <c r="O1651" i="6" s="1"/>
  <c r="P696" i="6"/>
  <c r="O696" i="6" s="1"/>
  <c r="L706" i="6"/>
  <c r="P706" i="6" s="1"/>
  <c r="O706" i="6" s="1"/>
  <c r="P1441" i="6"/>
  <c r="O1441" i="6" s="1"/>
  <c r="L1192" i="6"/>
  <c r="L150" i="3"/>
  <c r="E111" i="3"/>
  <c r="H54" i="3"/>
  <c r="J26" i="3"/>
  <c r="I40" i="3"/>
  <c r="D19" i="3"/>
  <c r="D34" i="2"/>
  <c r="D59" i="2" s="1"/>
  <c r="F62" i="2"/>
  <c r="E62" i="2" s="1"/>
  <c r="F90" i="1"/>
  <c r="E90" i="1" s="1"/>
  <c r="K99" i="11"/>
  <c r="E185" i="11"/>
  <c r="E198" i="11" s="1"/>
  <c r="D226" i="11"/>
  <c r="D102" i="11"/>
  <c r="F29" i="1"/>
  <c r="E29" i="1" s="1"/>
  <c r="F128" i="1"/>
  <c r="E128" i="1" s="1"/>
  <c r="F49" i="1"/>
  <c r="E49" i="1" s="1"/>
  <c r="P1551" i="6"/>
  <c r="O1551" i="6" s="1"/>
  <c r="F24" i="12"/>
  <c r="F8" i="12"/>
  <c r="E8" i="12" s="1"/>
  <c r="F34" i="12"/>
  <c r="P1557" i="6"/>
  <c r="O1557" i="6" s="1"/>
  <c r="L1560" i="6"/>
  <c r="L1566" i="6" s="1"/>
  <c r="P1566" i="6" s="1"/>
  <c r="O1566" i="6" s="1"/>
  <c r="P764" i="6"/>
  <c r="O764" i="6" s="1"/>
  <c r="I19" i="10"/>
  <c r="L1648" i="6"/>
  <c r="P1648" i="6" s="1"/>
  <c r="O1648" i="6" s="1"/>
  <c r="P1646" i="6"/>
  <c r="O1646" i="6" s="1"/>
  <c r="P1644" i="6"/>
  <c r="O1644" i="6" s="1"/>
  <c r="F10" i="5"/>
  <c r="E10" i="5" s="1"/>
  <c r="L1507" i="6"/>
  <c r="P1507" i="6" s="1"/>
  <c r="O1507" i="6" s="1"/>
  <c r="P1502" i="6"/>
  <c r="O1502" i="6" s="1"/>
  <c r="F3" i="1"/>
  <c r="E3" i="1" s="1"/>
  <c r="C218" i="11"/>
  <c r="F25" i="1"/>
  <c r="E25" i="1" s="1"/>
  <c r="G283" i="11"/>
  <c r="F3" i="5"/>
  <c r="E3" i="5" s="1"/>
  <c r="F30" i="5"/>
  <c r="E30" i="5" s="1"/>
  <c r="E19" i="10"/>
  <c r="C55" i="10"/>
  <c r="F50" i="5"/>
  <c r="E50" i="5" s="1"/>
  <c r="I185" i="11"/>
  <c r="C206" i="11" s="1"/>
  <c r="F56" i="1"/>
  <c r="E56" i="1" s="1"/>
  <c r="P1450" i="6"/>
  <c r="O1450" i="6" s="1"/>
  <c r="L1459" i="6"/>
  <c r="C39" i="10"/>
  <c r="F47" i="5"/>
  <c r="E47" i="5" s="1"/>
  <c r="F23" i="10"/>
  <c r="F53" i="5"/>
  <c r="E53" i="5" s="1"/>
  <c r="F61" i="5"/>
  <c r="E61" i="5" s="1"/>
  <c r="J23" i="10"/>
  <c r="I25" i="13"/>
  <c r="F50" i="12"/>
  <c r="L1554" i="6"/>
  <c r="P1554" i="6" s="1"/>
  <c r="O1554" i="6" s="1"/>
  <c r="L1563" i="6"/>
  <c r="P1563" i="6" s="1"/>
  <c r="O1563" i="6" s="1"/>
  <c r="P740" i="6"/>
  <c r="O740" i="6" s="1"/>
  <c r="F62" i="1"/>
  <c r="E62" i="1" s="1"/>
  <c r="F46" i="12"/>
  <c r="F135" i="1"/>
  <c r="E135" i="1" s="1"/>
  <c r="H77" i="11"/>
  <c r="F16" i="5"/>
  <c r="E16" i="5" s="1"/>
  <c r="G11" i="10"/>
  <c r="H222" i="11"/>
  <c r="F23" i="1"/>
  <c r="E23" i="1" s="1"/>
  <c r="E102" i="11"/>
  <c r="F132" i="1"/>
  <c r="E132" i="1" s="1"/>
  <c r="F19" i="12"/>
  <c r="D5" i="13"/>
  <c r="H5" i="13"/>
  <c r="F26" i="12"/>
  <c r="P1469" i="6"/>
  <c r="O1469" i="6" s="1"/>
  <c r="L1471" i="6"/>
  <c r="P1471" i="6" s="1"/>
  <c r="O1471" i="6" s="1"/>
  <c r="I148" i="11"/>
  <c r="I152" i="11" s="1"/>
  <c r="I157" i="11" s="1"/>
  <c r="I161" i="11" s="1"/>
  <c r="F100" i="1"/>
  <c r="E100" i="1" s="1"/>
  <c r="I140" i="11"/>
  <c r="C177" i="11"/>
  <c r="C181" i="11" s="1"/>
  <c r="F57" i="1"/>
  <c r="E57" i="1" s="1"/>
  <c r="G7" i="10"/>
  <c r="F12" i="5"/>
  <c r="E12" i="5" s="1"/>
  <c r="P1202" i="6"/>
  <c r="O1202" i="6" s="1"/>
  <c r="L1203" i="6"/>
  <c r="L1204" i="6" s="1"/>
  <c r="L1205" i="6" s="1"/>
  <c r="P1470" i="6"/>
  <c r="O1470" i="6" s="1"/>
  <c r="L1472" i="6"/>
  <c r="F39" i="5"/>
  <c r="E39" i="5" s="1"/>
  <c r="F69" i="1"/>
  <c r="E69" i="1" s="1"/>
  <c r="P1655" i="6"/>
  <c r="O1655" i="6" s="1"/>
  <c r="D44" i="2"/>
  <c r="D69" i="2" s="1"/>
  <c r="D61" i="2"/>
  <c r="D86" i="2" s="1"/>
  <c r="F86" i="2" s="1"/>
  <c r="E86" i="2" s="1"/>
  <c r="C5" i="13"/>
  <c r="F15" i="12"/>
  <c r="F30" i="12"/>
  <c r="E9" i="13"/>
  <c r="H85" i="11"/>
  <c r="F146" i="1"/>
  <c r="E146" i="1" s="1"/>
  <c r="L1475" i="6"/>
  <c r="P1473" i="6"/>
  <c r="O1473" i="6" s="1"/>
  <c r="E16" i="9"/>
  <c r="D24" i="9"/>
  <c r="L755" i="6" s="1"/>
  <c r="P755" i="6" s="1"/>
  <c r="O755" i="6" s="1"/>
  <c r="E17" i="9"/>
  <c r="E19" i="9"/>
  <c r="F97" i="1"/>
  <c r="E97" i="1" s="1"/>
  <c r="G113" i="11"/>
  <c r="H99" i="11"/>
  <c r="F117" i="1"/>
  <c r="E117" i="1" s="1"/>
  <c r="F18" i="2"/>
  <c r="E18" i="2" s="1"/>
  <c r="D12" i="3"/>
  <c r="K37" i="3"/>
  <c r="J44" i="3" s="1"/>
  <c r="J51" i="3" s="1"/>
  <c r="I58" i="3" s="1"/>
  <c r="I65" i="3" s="1"/>
  <c r="I72" i="3" s="1"/>
  <c r="H79" i="3" s="1"/>
  <c r="D150" i="3"/>
  <c r="D89" i="2"/>
  <c r="F64" i="2"/>
  <c r="E64" i="2" s="1"/>
  <c r="F143" i="1"/>
  <c r="E143" i="1" s="1"/>
  <c r="E85" i="11"/>
  <c r="P788" i="6"/>
  <c r="O788" i="6" s="1"/>
  <c r="F39" i="2"/>
  <c r="E39" i="2" s="1"/>
  <c r="D28" i="2"/>
  <c r="F28" i="2" s="1"/>
  <c r="E28" i="2" s="1"/>
  <c r="F73" i="1"/>
  <c r="E73" i="1" s="1"/>
  <c r="F25" i="12"/>
  <c r="E18" i="9"/>
  <c r="F32" i="12"/>
  <c r="D152" i="11"/>
  <c r="D157" i="11" s="1"/>
  <c r="D161" i="11" s="1"/>
  <c r="F64" i="1"/>
  <c r="E64" i="1" s="1"/>
  <c r="H140" i="11"/>
  <c r="H148" i="11"/>
  <c r="H152" i="11" s="1"/>
  <c r="H157" i="11" s="1"/>
  <c r="H161" i="11" s="1"/>
  <c r="L1641" i="6"/>
  <c r="P1641" i="6" s="1"/>
  <c r="O1641" i="6" s="1"/>
  <c r="P1640" i="6"/>
  <c r="O1640" i="6" s="1"/>
  <c r="J73" i="11"/>
  <c r="F105" i="1"/>
  <c r="E105" i="1" s="1"/>
  <c r="F77" i="11"/>
  <c r="F126" i="1"/>
  <c r="E126" i="1" s="1"/>
  <c r="F185" i="11"/>
  <c r="F198" i="11" s="1"/>
  <c r="F36" i="1"/>
  <c r="E36" i="1" s="1"/>
  <c r="F26" i="5"/>
  <c r="E26" i="5" s="1"/>
  <c r="K11" i="10"/>
  <c r="F6" i="12"/>
  <c r="E6" i="12" s="1"/>
  <c r="C33" i="13"/>
  <c r="G29" i="13"/>
  <c r="F11" i="12"/>
  <c r="E11" i="12" s="1"/>
  <c r="F16" i="12"/>
  <c r="E16" i="12" s="1"/>
  <c r="I29" i="13"/>
  <c r="K110" i="11"/>
  <c r="F67" i="1"/>
  <c r="E67" i="1" s="1"/>
  <c r="F133" i="1"/>
  <c r="E133" i="1" s="1"/>
  <c r="F102" i="11"/>
  <c r="I102" i="11"/>
  <c r="F139" i="1"/>
  <c r="E139" i="1" s="1"/>
  <c r="F110" i="11"/>
  <c r="F46" i="1"/>
  <c r="E46" i="1" s="1"/>
  <c r="F66" i="1"/>
  <c r="E66" i="1" s="1"/>
  <c r="J110" i="11"/>
  <c r="F20" i="2"/>
  <c r="E20" i="2" s="1"/>
  <c r="C40" i="3"/>
  <c r="F12" i="3"/>
  <c r="F150" i="3"/>
  <c r="L51" i="3"/>
  <c r="K58" i="3" s="1"/>
  <c r="D45" i="2"/>
  <c r="F45" i="2" s="1"/>
  <c r="E45" i="2" s="1"/>
  <c r="L1189" i="6"/>
  <c r="P1189" i="6" s="1"/>
  <c r="O1189" i="6" s="1"/>
  <c r="P1185" i="6"/>
  <c r="O1185" i="6" s="1"/>
  <c r="C89" i="11"/>
  <c r="C81" i="11"/>
  <c r="F60" i="1"/>
  <c r="E60" i="1" s="1"/>
  <c r="P1412" i="6"/>
  <c r="O1412" i="6" s="1"/>
  <c r="L1421" i="6"/>
  <c r="P1421" i="6" s="1"/>
  <c r="O1421" i="6" s="1"/>
  <c r="P1440" i="6"/>
  <c r="O1440" i="6" s="1"/>
  <c r="L1449" i="6"/>
  <c r="F48" i="5"/>
  <c r="E48" i="5" s="1"/>
  <c r="C51" i="10"/>
  <c r="H23" i="10"/>
  <c r="F58" i="5"/>
  <c r="E58" i="5" s="1"/>
  <c r="L1556" i="6"/>
  <c r="P1556" i="6" s="1"/>
  <c r="O1556" i="6" s="1"/>
  <c r="L1565" i="6"/>
  <c r="P1565" i="6" s="1"/>
  <c r="O1565" i="6" s="1"/>
  <c r="L1559" i="6"/>
  <c r="P1553" i="6"/>
  <c r="O1553" i="6" s="1"/>
  <c r="F148" i="11"/>
  <c r="F152" i="11" s="1"/>
  <c r="F157" i="11" s="1"/>
  <c r="F161" i="11" s="1"/>
  <c r="F140"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65" i="2"/>
  <c r="E65" i="2" s="1"/>
  <c r="F12" i="2"/>
  <c r="E12" i="2" s="1"/>
  <c r="F37" i="2"/>
  <c r="E37" i="2" s="1"/>
  <c r="D31" i="2"/>
  <c r="L808" i="6"/>
  <c r="L832" i="6" s="1"/>
  <c r="P784" i="6"/>
  <c r="O784" i="6" s="1"/>
  <c r="G140" i="11"/>
  <c r="G148" i="11"/>
  <c r="G152" i="11" s="1"/>
  <c r="G157" i="11" s="1"/>
  <c r="G161" i="11" s="1"/>
  <c r="G99" i="11"/>
  <c r="F110" i="1"/>
  <c r="E110" i="1" s="1"/>
  <c r="D46" i="2"/>
  <c r="F21" i="2"/>
  <c r="E21" i="2" s="1"/>
  <c r="G150" i="3"/>
  <c r="P1406" i="6"/>
  <c r="O1406" i="6" s="1"/>
  <c r="P700" i="6"/>
  <c r="O700" i="6" s="1"/>
  <c r="P760" i="6"/>
  <c r="O760" i="6" s="1"/>
  <c r="P1186" i="6"/>
  <c r="O1186" i="6" s="1"/>
  <c r="L1190" i="6"/>
  <c r="P697" i="6"/>
  <c r="O697" i="6" s="1"/>
  <c r="L707" i="6"/>
  <c r="P707" i="6" s="1"/>
  <c r="O707" i="6" s="1"/>
  <c r="E26" i="3"/>
  <c r="D30" i="2"/>
  <c r="C102" i="11"/>
  <c r="H110" i="11"/>
  <c r="G15" i="10"/>
  <c r="F19" i="5"/>
  <c r="E19" i="5" s="1"/>
  <c r="D19" i="10"/>
  <c r="F29" i="5"/>
  <c r="E29" i="5" s="1"/>
  <c r="F45" i="1"/>
  <c r="E45" i="1" s="1"/>
  <c r="L283" i="11"/>
  <c r="L226"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45" i="6"/>
  <c r="P1436" i="6"/>
  <c r="O1436" i="6" s="1"/>
  <c r="L1448" i="6"/>
  <c r="P1439" i="6"/>
  <c r="O1439" i="6" s="1"/>
  <c r="P736" i="6"/>
  <c r="O736" i="6" s="1"/>
  <c r="E40" i="3"/>
  <c r="G19" i="3"/>
  <c r="G12" i="3"/>
  <c r="F140" i="1"/>
  <c r="E140" i="1" s="1"/>
  <c r="F85" i="1"/>
  <c r="E85" i="1" s="1"/>
  <c r="D16" i="9"/>
  <c r="L747" i="6" s="1"/>
  <c r="P747" i="6" s="1"/>
  <c r="O747" i="6" s="1"/>
  <c r="D8" i="9"/>
  <c r="L738" i="6" s="1"/>
  <c r="D27" i="10"/>
  <c r="F38" i="5"/>
  <c r="E38" i="5" s="1"/>
  <c r="C165" i="11"/>
  <c r="F50" i="1"/>
  <c r="E50" i="1" s="1"/>
  <c r="C19" i="10"/>
  <c r="F27" i="5"/>
  <c r="E27" i="5" s="1"/>
  <c r="F12" i="1"/>
  <c r="E12" i="1" s="1"/>
  <c r="E214" i="11"/>
  <c r="F4" i="5"/>
  <c r="E4" i="5" s="1"/>
  <c r="D7" i="10"/>
  <c r="F7" i="10"/>
  <c r="F9" i="5"/>
  <c r="E9" i="5" s="1"/>
  <c r="F13" i="5"/>
  <c r="E13" i="5" s="1"/>
  <c r="F11" i="10"/>
  <c r="I7" i="10"/>
  <c r="F18" i="5"/>
  <c r="E18" i="5" s="1"/>
  <c r="F49" i="5"/>
  <c r="E49" i="5" s="1"/>
  <c r="D23" i="10"/>
  <c r="F43" i="12"/>
  <c r="G21" i="13"/>
  <c r="G25" i="13"/>
  <c r="F48" i="12"/>
  <c r="F30" i="1"/>
  <c r="E30" i="1" s="1"/>
  <c r="I283" i="11"/>
  <c r="F4" i="12"/>
  <c r="E4" i="12" s="1"/>
  <c r="D29" i="13"/>
  <c r="F14" i="12"/>
  <c r="E14" i="12" s="1"/>
  <c r="G33" i="13"/>
  <c r="F88" i="1"/>
  <c r="E88" i="1" s="1"/>
  <c r="E113" i="11"/>
  <c r="H113" i="11"/>
  <c r="F98" i="1"/>
  <c r="E98" i="1" s="1"/>
  <c r="E110" i="11"/>
  <c r="F38" i="1"/>
  <c r="E38" i="1" s="1"/>
  <c r="F40" i="2"/>
  <c r="E40" i="2" s="1"/>
  <c r="D33" i="3"/>
  <c r="L58" i="3"/>
  <c r="K65" i="3" s="1"/>
  <c r="J72" i="3" s="1"/>
  <c r="I79" i="3" s="1"/>
  <c r="H86" i="3" s="1"/>
  <c r="H93" i="3" s="1"/>
  <c r="G99" i="3" s="1"/>
  <c r="G105" i="3" s="1"/>
  <c r="G111" i="3" s="1"/>
  <c r="F117" i="3" s="1"/>
  <c r="F123" i="3" s="1"/>
  <c r="F129" i="3" s="1"/>
  <c r="E135" i="3" s="1"/>
  <c r="D141" i="3" s="1"/>
  <c r="C54" i="3"/>
  <c r="D33" i="2"/>
  <c r="D58" i="2" s="1"/>
  <c r="D83" i="2" s="1"/>
  <c r="F90" i="2"/>
  <c r="E90" i="2" s="1"/>
  <c r="I226" i="11"/>
  <c r="K102" i="11"/>
  <c r="J85" i="11"/>
  <c r="D9" i="9"/>
  <c r="L739" i="6" s="1"/>
  <c r="D11" i="9"/>
  <c r="L741" i="6" s="1"/>
  <c r="L765" i="6" s="1"/>
  <c r="E21" i="13"/>
  <c r="F36" i="12"/>
  <c r="F5" i="1"/>
  <c r="E5" i="1" s="1"/>
  <c r="F106" i="1"/>
  <c r="E106" i="1" s="1"/>
  <c r="D93" i="11"/>
  <c r="P1434" i="6"/>
  <c r="O1434" i="6" s="1"/>
  <c r="L1443" i="6"/>
  <c r="D51" i="2"/>
  <c r="D76" i="2" s="1"/>
  <c r="L1304" i="6"/>
  <c r="P1292" i="6"/>
  <c r="O1292" i="6" s="1"/>
  <c r="P1301" i="6"/>
  <c r="O1301" i="6" s="1"/>
  <c r="L1307" i="6"/>
  <c r="L1313" i="6" s="1"/>
  <c r="P1289" i="6"/>
  <c r="O1289" i="6" s="1"/>
  <c r="P1295" i="6"/>
  <c r="O1295" i="6" s="1"/>
  <c r="L1300" i="6"/>
  <c r="P1294" i="6"/>
  <c r="O1294" i="6" s="1"/>
  <c r="L769" i="6"/>
  <c r="P745" i="6"/>
  <c r="O745" i="6" s="1"/>
  <c r="L1424" i="6"/>
  <c r="P1424" i="6" s="1"/>
  <c r="O1424" i="6" s="1"/>
  <c r="L1431" i="6"/>
  <c r="P1431" i="6" s="1"/>
  <c r="O1431" i="6" s="1"/>
  <c r="D41" i="2"/>
  <c r="P1302" i="6"/>
  <c r="O1302" i="6" s="1"/>
  <c r="L1308" i="6"/>
  <c r="G19" i="10"/>
  <c r="F33" i="5"/>
  <c r="E33" i="5" s="1"/>
  <c r="L836" i="6"/>
  <c r="F26" i="3"/>
  <c r="D47" i="2"/>
  <c r="F22" i="2"/>
  <c r="E22" i="2" s="1"/>
  <c r="E33" i="3"/>
  <c r="D54" i="3"/>
  <c r="L65" i="3"/>
  <c r="K72" i="3" s="1"/>
  <c r="J79" i="3" s="1"/>
  <c r="I86" i="3" s="1"/>
  <c r="I93" i="3" s="1"/>
  <c r="H99" i="3" s="1"/>
  <c r="H105" i="3" s="1"/>
  <c r="H111" i="3" s="1"/>
  <c r="G117" i="3" s="1"/>
  <c r="G123" i="3" s="1"/>
  <c r="H12" i="3"/>
  <c r="D140" i="11"/>
  <c r="D148" i="11"/>
  <c r="F17" i="5"/>
  <c r="E17" i="5" s="1"/>
  <c r="F15" i="10"/>
  <c r="F13" i="1"/>
  <c r="E13" i="1" s="1"/>
  <c r="D283" i="11"/>
  <c r="D230" i="11"/>
  <c r="D292" i="11"/>
  <c r="E226" i="11"/>
  <c r="E230" i="11"/>
  <c r="F17" i="1"/>
  <c r="E17" i="1" s="1"/>
  <c r="E283" i="11"/>
  <c r="F8" i="5"/>
  <c r="E8" i="5" s="1"/>
  <c r="C13" i="13"/>
  <c r="I9" i="13"/>
  <c r="F35" i="12"/>
  <c r="P1516" i="6"/>
  <c r="O1516" i="6" s="1"/>
  <c r="G226" i="11"/>
  <c r="G230" i="11"/>
  <c r="G292" i="11"/>
  <c r="F15" i="2"/>
  <c r="E15" i="2" s="1"/>
  <c r="F14" i="2"/>
  <c r="E14" i="2" s="1"/>
  <c r="D22" i="9"/>
  <c r="L753" i="6" s="1"/>
  <c r="E13" i="9"/>
  <c r="D13" i="9"/>
  <c r="L743" i="6" s="1"/>
  <c r="E14" i="9"/>
  <c r="E12" i="9"/>
  <c r="D14" i="9"/>
  <c r="L744" i="6" s="1"/>
  <c r="E21" i="9"/>
  <c r="H19" i="10"/>
  <c r="D18" i="9"/>
  <c r="L749" i="6" s="1"/>
  <c r="D7" i="9"/>
  <c r="L737" i="6" s="1"/>
  <c r="E15" i="9"/>
  <c r="L10" i="6"/>
  <c r="L701" i="6"/>
  <c r="P1429" i="6"/>
  <c r="O1429" i="6" s="1"/>
  <c r="D27" i="2"/>
  <c r="F2" i="2"/>
  <c r="E2" i="2" s="1"/>
  <c r="F7" i="2"/>
  <c r="E7" i="2" s="1"/>
  <c r="D32" i="2"/>
  <c r="F11" i="2"/>
  <c r="E11" i="2" s="1"/>
  <c r="M22" i="6" l="1"/>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297" i="11"/>
  <c r="D293" i="11"/>
  <c r="D296" i="11"/>
  <c r="D295" i="11"/>
  <c r="D294" i="11"/>
  <c r="I288" i="11"/>
  <c r="I284" i="11"/>
  <c r="I287" i="11"/>
  <c r="I286" i="11"/>
  <c r="I285" i="11"/>
  <c r="K260" i="11"/>
  <c r="K259" i="11"/>
  <c r="K258" i="11"/>
  <c r="K261" i="11"/>
  <c r="K257" i="11"/>
  <c r="D285" i="11"/>
  <c r="D288" i="11"/>
  <c r="D284" i="11"/>
  <c r="D287" i="11"/>
  <c r="D286" i="11"/>
  <c r="E270" i="11"/>
  <c r="G286" i="11"/>
  <c r="G285" i="11"/>
  <c r="G288" i="11"/>
  <c r="G284" i="11"/>
  <c r="G287" i="11"/>
  <c r="H297" i="11"/>
  <c r="H293" i="11"/>
  <c r="H296" i="11"/>
  <c r="H295" i="11"/>
  <c r="H294" i="11"/>
  <c r="K286" i="11"/>
  <c r="K285" i="11"/>
  <c r="K288" i="11"/>
  <c r="K284" i="11"/>
  <c r="K287" i="11"/>
  <c r="J287" i="11"/>
  <c r="J286" i="11"/>
  <c r="J285" i="11"/>
  <c r="J288" i="11"/>
  <c r="J284" i="11"/>
  <c r="F287" i="11"/>
  <c r="F286" i="11"/>
  <c r="F285" i="11"/>
  <c r="F284" i="11"/>
  <c r="F288" i="11"/>
  <c r="L285" i="11"/>
  <c r="L288" i="11"/>
  <c r="L284" i="11"/>
  <c r="L287" i="11"/>
  <c r="L286" i="11"/>
  <c r="H259" i="11"/>
  <c r="H258" i="11"/>
  <c r="H261" i="11"/>
  <c r="H257" i="11"/>
  <c r="H260" i="11"/>
  <c r="G294" i="11"/>
  <c r="G297" i="11"/>
  <c r="G293" i="11"/>
  <c r="G296" i="11"/>
  <c r="G295" i="11"/>
  <c r="E288" i="11"/>
  <c r="E284" i="11"/>
  <c r="E287" i="11"/>
  <c r="E286" i="11"/>
  <c r="E285" i="11"/>
  <c r="E277" i="11"/>
  <c r="F295" i="11"/>
  <c r="F294" i="11"/>
  <c r="F297" i="11"/>
  <c r="F293" i="11"/>
  <c r="F296" i="11"/>
  <c r="C284" i="11"/>
  <c r="C285" i="11"/>
  <c r="C288" i="11"/>
  <c r="C286" i="11"/>
  <c r="D53" i="2"/>
  <c r="D78" i="2" s="1"/>
  <c r="F29" i="2"/>
  <c r="E29" i="2" s="1"/>
  <c r="F44" i="2"/>
  <c r="E44" i="2" s="1"/>
  <c r="P1261" i="6"/>
  <c r="O1261" i="6" s="1"/>
  <c r="E105" i="3"/>
  <c r="P1262" i="6"/>
  <c r="O1262" i="6" s="1"/>
  <c r="P1260" i="6"/>
  <c r="O1260" i="6" s="1"/>
  <c r="P1263" i="6"/>
  <c r="O1263" i="6" s="1"/>
  <c r="P1309" i="6"/>
  <c r="O1309" i="6" s="1"/>
  <c r="P1303" i="6"/>
  <c r="O1303" i="6" s="1"/>
  <c r="P1297" i="6"/>
  <c r="O1297" i="6" s="1"/>
  <c r="P1192" i="6"/>
  <c r="O1192" i="6" s="1"/>
  <c r="L1196" i="6"/>
  <c r="P1190" i="6"/>
  <c r="O1190" i="6" s="1"/>
  <c r="L1194" i="6"/>
  <c r="C297" i="11"/>
  <c r="C294" i="11"/>
  <c r="C296" i="11"/>
  <c r="C293" i="11"/>
  <c r="E43" i="5"/>
  <c r="L1419" i="6"/>
  <c r="P1419" i="6" s="1"/>
  <c r="O1419" i="6" s="1"/>
  <c r="P1240" i="6"/>
  <c r="O1240" i="6" s="1"/>
  <c r="P1228" i="6"/>
  <c r="O1228" i="6" s="1"/>
  <c r="P1455" i="6"/>
  <c r="O1455" i="6" s="1"/>
  <c r="P1561" i="6"/>
  <c r="O1561" i="6" s="1"/>
  <c r="P1225" i="6"/>
  <c r="O1225" i="6" s="1"/>
  <c r="L1576" i="6"/>
  <c r="P1576" i="6" s="1"/>
  <c r="O1576" i="6" s="1"/>
  <c r="L1451" i="6"/>
  <c r="L1460" i="6" s="1"/>
  <c r="P1460" i="6" s="1"/>
  <c r="O1460" i="6" s="1"/>
  <c r="L1579" i="6"/>
  <c r="L1582" i="6" s="1"/>
  <c r="P1582" i="6" s="1"/>
  <c r="O1582" i="6" s="1"/>
  <c r="P1558" i="6"/>
  <c r="O1558" i="6" s="1"/>
  <c r="P1570" i="6"/>
  <c r="O1570" i="6" s="1"/>
  <c r="L1567" i="6"/>
  <c r="P1567" i="6" s="1"/>
  <c r="O1567" i="6" s="1"/>
  <c r="L1585" i="6"/>
  <c r="P1585" i="6" s="1"/>
  <c r="O1585" i="6" s="1"/>
  <c r="L1465" i="6"/>
  <c r="P1465" i="6" s="1"/>
  <c r="O1465" i="6" s="1"/>
  <c r="L1418" i="6"/>
  <c r="L1427" i="6" s="1"/>
  <c r="P1427" i="6" s="1"/>
  <c r="O1427" i="6" s="1"/>
  <c r="P1305" i="6"/>
  <c r="O1305" i="6" s="1"/>
  <c r="P1203" i="6"/>
  <c r="O1203" i="6" s="1"/>
  <c r="P1388" i="6"/>
  <c r="O1388" i="6" s="1"/>
  <c r="L759" i="6"/>
  <c r="P759" i="6" s="1"/>
  <c r="O759" i="6" s="1"/>
  <c r="P1407" i="6"/>
  <c r="O1407" i="6" s="1"/>
  <c r="L1317" i="6"/>
  <c r="P1317" i="6" s="1"/>
  <c r="O1317" i="6" s="1"/>
  <c r="P750" i="6"/>
  <c r="O750" i="6" s="1"/>
  <c r="L1653" i="6"/>
  <c r="P1653" i="6" s="1"/>
  <c r="O1653" i="6" s="1"/>
  <c r="P732" i="6"/>
  <c r="O732" i="6" s="1"/>
  <c r="D70" i="2"/>
  <c r="F70" i="2" s="1"/>
  <c r="E70" i="2" s="1"/>
  <c r="F61" i="2"/>
  <c r="E61" i="2" s="1"/>
  <c r="P1649" i="6"/>
  <c r="O1649" i="6" s="1"/>
  <c r="L1453" i="6"/>
  <c r="P1453" i="6" s="1"/>
  <c r="O1453" i="6" s="1"/>
  <c r="P746" i="6"/>
  <c r="O746" i="6" s="1"/>
  <c r="P1408" i="6"/>
  <c r="O1408" i="6" s="1"/>
  <c r="L779" i="6"/>
  <c r="P779" i="6" s="1"/>
  <c r="O779" i="6" s="1"/>
  <c r="F51" i="2"/>
  <c r="E51" i="2" s="1"/>
  <c r="D278" i="11"/>
  <c r="P1226" i="6"/>
  <c r="O1226" i="6" s="1"/>
  <c r="G9" i="3"/>
  <c r="G16" i="3" s="1"/>
  <c r="G23" i="3" s="1"/>
  <c r="G30" i="3" s="1"/>
  <c r="F37" i="3" s="1"/>
  <c r="E44" i="3" s="1"/>
  <c r="D51" i="3" s="1"/>
  <c r="D58" i="3" s="1"/>
  <c r="D65" i="3" s="1"/>
  <c r="D72" i="3" s="1"/>
  <c r="D79" i="3" s="1"/>
  <c r="D86" i="3" s="1"/>
  <c r="D93" i="3" s="1"/>
  <c r="D99" i="3" s="1"/>
  <c r="D105" i="3" s="1"/>
  <c r="D111" i="3" s="1"/>
  <c r="D117" i="3" s="1"/>
  <c r="F34" i="2"/>
  <c r="E34" i="2" s="1"/>
  <c r="L1569" i="6"/>
  <c r="P1569" i="6" s="1"/>
  <c r="O1569" i="6" s="1"/>
  <c r="L1650" i="6"/>
  <c r="L1652" i="6" s="1"/>
  <c r="P1652" i="6" s="1"/>
  <c r="O1652" i="6" s="1"/>
  <c r="P752" i="6"/>
  <c r="O752" i="6" s="1"/>
  <c r="L1426" i="6"/>
  <c r="P1426" i="6" s="1"/>
  <c r="O1426" i="6" s="1"/>
  <c r="L1423" i="6"/>
  <c r="P1414" i="6"/>
  <c r="O1414" i="6" s="1"/>
  <c r="P1560" i="6"/>
  <c r="O1560" i="6" s="1"/>
  <c r="L771" i="6"/>
  <c r="P771" i="6" s="1"/>
  <c r="O771" i="6" s="1"/>
  <c r="P1647" i="6"/>
  <c r="O1647" i="6" s="1"/>
  <c r="P733" i="6"/>
  <c r="O733" i="6" s="1"/>
  <c r="P748" i="6"/>
  <c r="O748" i="6" s="1"/>
  <c r="P741" i="6"/>
  <c r="O741" i="6" s="1"/>
  <c r="F69" i="2"/>
  <c r="E69" i="2" s="1"/>
  <c r="D94" i="2"/>
  <c r="F94" i="2" s="1"/>
  <c r="E94" i="2" s="1"/>
  <c r="L1474" i="6"/>
  <c r="P1472" i="6"/>
  <c r="O1472" i="6" s="1"/>
  <c r="L1468" i="6"/>
  <c r="P1468" i="6" s="1"/>
  <c r="O1468" i="6" s="1"/>
  <c r="P1459" i="6"/>
  <c r="O1459" i="6" s="1"/>
  <c r="P776" i="6"/>
  <c r="O776" i="6" s="1"/>
  <c r="L1430" i="6"/>
  <c r="P1430" i="6" s="1"/>
  <c r="O1430" i="6" s="1"/>
  <c r="P734" i="6"/>
  <c r="O734" i="6" s="1"/>
  <c r="L780" i="6"/>
  <c r="P780" i="6" s="1"/>
  <c r="O780" i="6" s="1"/>
  <c r="P808" i="6"/>
  <c r="O808" i="6" s="1"/>
  <c r="P1307" i="6"/>
  <c r="O1307" i="6" s="1"/>
  <c r="P1559" i="6"/>
  <c r="O1559" i="6" s="1"/>
  <c r="L1562" i="6"/>
  <c r="L1477" i="6"/>
  <c r="P1475" i="6"/>
  <c r="O1475" i="6" s="1"/>
  <c r="L1458" i="6"/>
  <c r="P1449" i="6"/>
  <c r="O1449" i="6" s="1"/>
  <c r="J9" i="3"/>
  <c r="I16" i="3" s="1"/>
  <c r="I23" i="3" s="1"/>
  <c r="H37" i="3" s="1"/>
  <c r="G44" i="3" s="1"/>
  <c r="F51" i="3" s="1"/>
  <c r="F58" i="3" s="1"/>
  <c r="F65" i="3" s="1"/>
  <c r="F72" i="3" s="1"/>
  <c r="F89" i="2"/>
  <c r="E89" i="2" s="1"/>
  <c r="D67" i="2"/>
  <c r="F42" i="2"/>
  <c r="E42" i="2" s="1"/>
  <c r="F33" i="2"/>
  <c r="E33" i="2" s="1"/>
  <c r="F58" i="2"/>
  <c r="E58" i="2" s="1"/>
  <c r="F31" i="2"/>
  <c r="E31" i="2" s="1"/>
  <c r="D56" i="2"/>
  <c r="L1319" i="6"/>
  <c r="P1319" i="6" s="1"/>
  <c r="O1319" i="6" s="1"/>
  <c r="P1313" i="6"/>
  <c r="O1313" i="6" s="1"/>
  <c r="L794" i="6"/>
  <c r="P770" i="6"/>
  <c r="O770" i="6" s="1"/>
  <c r="P1443" i="6"/>
  <c r="O1443" i="6" s="1"/>
  <c r="L1452" i="6"/>
  <c r="L789" i="6"/>
  <c r="P765" i="6"/>
  <c r="O765" i="6" s="1"/>
  <c r="L1454" i="6"/>
  <c r="P1445" i="6"/>
  <c r="O1445" i="6" s="1"/>
  <c r="P742" i="6"/>
  <c r="O742" i="6" s="1"/>
  <c r="L766" i="6"/>
  <c r="L763" i="6"/>
  <c r="P739" i="6"/>
  <c r="O739" i="6" s="1"/>
  <c r="D55" i="2"/>
  <c r="F30" i="2"/>
  <c r="E30" i="2" s="1"/>
  <c r="L762" i="6"/>
  <c r="P738" i="6"/>
  <c r="O738" i="6" s="1"/>
  <c r="P1448" i="6"/>
  <c r="O1448" i="6" s="1"/>
  <c r="L1457" i="6"/>
  <c r="D101" i="2"/>
  <c r="F101" i="2" s="1"/>
  <c r="E101" i="2" s="1"/>
  <c r="F76" i="2"/>
  <c r="E76" i="2" s="1"/>
  <c r="L778" i="6"/>
  <c r="P754" i="6"/>
  <c r="O754" i="6" s="1"/>
  <c r="D71" i="2"/>
  <c r="F46" i="2"/>
  <c r="E46" i="2" s="1"/>
  <c r="P751" i="6"/>
  <c r="O751" i="6" s="1"/>
  <c r="L775" i="6"/>
  <c r="P1227" i="6"/>
  <c r="O1227" i="6" s="1"/>
  <c r="L1310" i="6"/>
  <c r="P1304" i="6"/>
  <c r="O1304" i="6" s="1"/>
  <c r="L1321" i="6"/>
  <c r="P1315" i="6"/>
  <c r="O1315" i="6" s="1"/>
  <c r="P1223" i="6"/>
  <c r="O1223" i="6" s="1"/>
  <c r="L1306" i="6"/>
  <c r="P1300" i="6"/>
  <c r="O1300" i="6" s="1"/>
  <c r="D66" i="2"/>
  <c r="F41" i="2"/>
  <c r="E41" i="2" s="1"/>
  <c r="P1204" i="6"/>
  <c r="O1204" i="6" s="1"/>
  <c r="L793" i="6"/>
  <c r="P769" i="6"/>
  <c r="O769" i="6" s="1"/>
  <c r="F83" i="2"/>
  <c r="E83" i="2" s="1"/>
  <c r="E9" i="3"/>
  <c r="P10" i="6"/>
  <c r="O10" i="6" s="1"/>
  <c r="L11" i="6"/>
  <c r="P800" i="6"/>
  <c r="O800" i="6" s="1"/>
  <c r="L824" i="6"/>
  <c r="F47" i="2"/>
  <c r="E47" i="2" s="1"/>
  <c r="D72" i="2"/>
  <c r="L777" i="6"/>
  <c r="P753" i="6"/>
  <c r="O753" i="6" s="1"/>
  <c r="L1265" i="6"/>
  <c r="P1264" i="6"/>
  <c r="O1264"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08" i="6"/>
  <c r="O1308" i="6" s="1"/>
  <c r="L1314" i="6"/>
  <c r="L768" i="6"/>
  <c r="P744" i="6"/>
  <c r="O744" i="6" s="1"/>
  <c r="C259" i="11"/>
  <c r="C261" i="11"/>
  <c r="C257" i="11"/>
  <c r="C258" i="11"/>
  <c r="C260"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77" i="11"/>
  <c r="C276" i="11"/>
  <c r="C279" i="11"/>
  <c r="C275" i="11"/>
  <c r="C278" i="11"/>
  <c r="L1425" i="6"/>
  <c r="P1425" i="6" s="1"/>
  <c r="O1425" i="6" s="1"/>
  <c r="P1416" i="6"/>
  <c r="O1416" i="6" s="1"/>
  <c r="L1206" i="6"/>
  <c r="P1205" i="6"/>
  <c r="O1205" i="6" s="1"/>
  <c r="L856" i="6"/>
  <c r="P832" i="6"/>
  <c r="O832" i="6" s="1"/>
  <c r="D37" i="3" l="1"/>
  <c r="M38" i="6"/>
  <c r="M39" i="6" s="1"/>
  <c r="M40" i="6" s="1"/>
  <c r="M41" i="6" s="1"/>
  <c r="M42" i="6" s="1"/>
  <c r="M43" i="6" s="1"/>
  <c r="M44" i="6" s="1"/>
  <c r="M45" i="6" s="1"/>
  <c r="M46" i="6" s="1"/>
  <c r="M47" i="6" s="1"/>
  <c r="M48" i="6" s="1"/>
  <c r="M49" i="6" s="1"/>
  <c r="M50" i="6" s="1"/>
  <c r="M51" i="6" s="1"/>
  <c r="M52" i="6" s="1"/>
  <c r="M53" i="6" s="1"/>
  <c r="D93" i="2"/>
  <c r="F93" i="2" s="1"/>
  <c r="E93" i="2" s="1"/>
  <c r="E267" i="11"/>
  <c r="E15" i="12"/>
  <c r="E27" i="12"/>
  <c r="E23" i="12"/>
  <c r="E19" i="12"/>
  <c r="E34" i="12"/>
  <c r="E31" i="12"/>
  <c r="E266" i="11"/>
  <c r="E269" i="11"/>
  <c r="E268" i="11"/>
  <c r="F53" i="2"/>
  <c r="E53" i="2" s="1"/>
  <c r="F261" i="11"/>
  <c r="F257" i="11"/>
  <c r="F260" i="11"/>
  <c r="F259" i="11"/>
  <c r="F258" i="11"/>
  <c r="D259" i="11"/>
  <c r="D258" i="11"/>
  <c r="D261" i="11"/>
  <c r="D257" i="11"/>
  <c r="D260" i="11"/>
  <c r="I258" i="11"/>
  <c r="I261" i="11"/>
  <c r="I257" i="11"/>
  <c r="I260" i="11"/>
  <c r="I259" i="11"/>
  <c r="G260" i="11"/>
  <c r="G259" i="11"/>
  <c r="G258" i="11"/>
  <c r="G257" i="11"/>
  <c r="G261" i="11"/>
  <c r="E258" i="11"/>
  <c r="E261" i="11"/>
  <c r="E257" i="11"/>
  <c r="E260" i="11"/>
  <c r="E259" i="11"/>
  <c r="L259" i="11"/>
  <c r="L258" i="11"/>
  <c r="L261" i="11"/>
  <c r="L257" i="11"/>
  <c r="L260" i="11"/>
  <c r="D279" i="11"/>
  <c r="F16" i="3"/>
  <c r="F23" i="3" s="1"/>
  <c r="F30" i="3" s="1"/>
  <c r="E37" i="3" s="1"/>
  <c r="D44" i="3" s="1"/>
  <c r="C51" i="3" s="1"/>
  <c r="C58" i="3" s="1"/>
  <c r="C65" i="3" s="1"/>
  <c r="C72" i="3" s="1"/>
  <c r="C79" i="3" s="1"/>
  <c r="C86" i="3" s="1"/>
  <c r="C93" i="3" s="1"/>
  <c r="C99" i="3" s="1"/>
  <c r="C105" i="3" s="1"/>
  <c r="C111" i="3" s="1"/>
  <c r="C117" i="3" s="1"/>
  <c r="C123" i="3" s="1"/>
  <c r="C129" i="3" s="1"/>
  <c r="C135" i="3" s="1"/>
  <c r="D95" i="2"/>
  <c r="F95" i="2" s="1"/>
  <c r="E95" i="2" s="1"/>
  <c r="L1200" i="6"/>
  <c r="P1200" i="6" s="1"/>
  <c r="O1200" i="6" s="1"/>
  <c r="P1196" i="6"/>
  <c r="O1196" i="6" s="1"/>
  <c r="L1197" i="6"/>
  <c r="P1194" i="6"/>
  <c r="O1194" i="6" s="1"/>
  <c r="L1428" i="6"/>
  <c r="P1428" i="6" s="1"/>
  <c r="O1428" i="6" s="1"/>
  <c r="P1234" i="6"/>
  <c r="O1234" i="6" s="1"/>
  <c r="P1418" i="6"/>
  <c r="O1418" i="6" s="1"/>
  <c r="P1451" i="6"/>
  <c r="O1451" i="6" s="1"/>
  <c r="L1462" i="6"/>
  <c r="P1462" i="6" s="1"/>
  <c r="O1462" i="6" s="1"/>
  <c r="P1579" i="6"/>
  <c r="O1579" i="6" s="1"/>
  <c r="P1230" i="6"/>
  <c r="O1230" i="6" s="1"/>
  <c r="P1231" i="6"/>
  <c r="O1231" i="6" s="1"/>
  <c r="L1323" i="6"/>
  <c r="P1323" i="6" s="1"/>
  <c r="O1323" i="6" s="1"/>
  <c r="P1385" i="6"/>
  <c r="O1385" i="6" s="1"/>
  <c r="P1380" i="6"/>
  <c r="O1380" i="6" s="1"/>
  <c r="L803" i="6"/>
  <c r="L827" i="6" s="1"/>
  <c r="L783" i="6"/>
  <c r="L807" i="6" s="1"/>
  <c r="L804" i="6"/>
  <c r="P804" i="6" s="1"/>
  <c r="O804" i="6" s="1"/>
  <c r="L1572" i="6"/>
  <c r="P1572" i="6" s="1"/>
  <c r="O1572" i="6" s="1"/>
  <c r="P1650" i="6"/>
  <c r="O1650" i="6" s="1"/>
  <c r="D277" i="11"/>
  <c r="E279" i="11"/>
  <c r="E276" i="11"/>
  <c r="D276" i="11"/>
  <c r="D275" i="11"/>
  <c r="L1584" i="6"/>
  <c r="P1584" i="6" s="1"/>
  <c r="O1584" i="6" s="1"/>
  <c r="L1575" i="6"/>
  <c r="P1575" i="6" s="1"/>
  <c r="O1575" i="6" s="1"/>
  <c r="L1578" i="6"/>
  <c r="P1578" i="6" s="1"/>
  <c r="O1578" i="6" s="1"/>
  <c r="L795" i="6"/>
  <c r="L819" i="6" s="1"/>
  <c r="P1423" i="6"/>
  <c r="O1423" i="6" s="1"/>
  <c r="L1432" i="6"/>
  <c r="P1432" i="6" s="1"/>
  <c r="O1432" i="6" s="1"/>
  <c r="E275" i="11"/>
  <c r="E278" i="11"/>
  <c r="L1476" i="6"/>
  <c r="P1474" i="6"/>
  <c r="O1474" i="6" s="1"/>
  <c r="L1325" i="6"/>
  <c r="L1331" i="6" s="1"/>
  <c r="L1467" i="6"/>
  <c r="P1467" i="6" s="1"/>
  <c r="O1467" i="6" s="1"/>
  <c r="P1458" i="6"/>
  <c r="O1458" i="6" s="1"/>
  <c r="P1477" i="6"/>
  <c r="O1477" i="6" s="1"/>
  <c r="L1479" i="6"/>
  <c r="L1483" i="6"/>
  <c r="L1571" i="6"/>
  <c r="L1568" i="6"/>
  <c r="P1568" i="6" s="1"/>
  <c r="O1568" i="6" s="1"/>
  <c r="P1562" i="6"/>
  <c r="O1562" i="6" s="1"/>
  <c r="D92" i="2"/>
  <c r="F92" i="2" s="1"/>
  <c r="E92" i="2" s="1"/>
  <c r="F67" i="2"/>
  <c r="E67" i="2" s="1"/>
  <c r="F56" i="2"/>
  <c r="E56" i="2" s="1"/>
  <c r="D81" i="2"/>
  <c r="D96" i="2"/>
  <c r="F96" i="2" s="1"/>
  <c r="E96" i="2" s="1"/>
  <c r="F71" i="2"/>
  <c r="E71" i="2" s="1"/>
  <c r="L790" i="6"/>
  <c r="P766" i="6"/>
  <c r="O766" i="6" s="1"/>
  <c r="C44" i="3"/>
  <c r="P775" i="6"/>
  <c r="O775" i="6" s="1"/>
  <c r="L799" i="6"/>
  <c r="P778" i="6"/>
  <c r="O778" i="6" s="1"/>
  <c r="L802" i="6"/>
  <c r="P762" i="6"/>
  <c r="O762" i="6" s="1"/>
  <c r="L786" i="6"/>
  <c r="P1452" i="6"/>
  <c r="O1452" i="6" s="1"/>
  <c r="L1461" i="6"/>
  <c r="P1461" i="6" s="1"/>
  <c r="O1461" i="6" s="1"/>
  <c r="P1457" i="6"/>
  <c r="O1457" i="6" s="1"/>
  <c r="L1466" i="6"/>
  <c r="P1466" i="6" s="1"/>
  <c r="O1466" i="6" s="1"/>
  <c r="D80" i="2"/>
  <c r="F55" i="2"/>
  <c r="E55" i="2" s="1"/>
  <c r="P763" i="6"/>
  <c r="O763" i="6" s="1"/>
  <c r="L787" i="6"/>
  <c r="L1463" i="6"/>
  <c r="P1463" i="6" s="1"/>
  <c r="O1463" i="6" s="1"/>
  <c r="P1454" i="6"/>
  <c r="O1454" i="6" s="1"/>
  <c r="L813" i="6"/>
  <c r="P789" i="6"/>
  <c r="O789" i="6" s="1"/>
  <c r="P794" i="6"/>
  <c r="O794" i="6" s="1"/>
  <c r="L818" i="6"/>
  <c r="L1316" i="6"/>
  <c r="P1310" i="6"/>
  <c r="O1310" i="6" s="1"/>
  <c r="L1327" i="6"/>
  <c r="P1321" i="6"/>
  <c r="O1321" i="6" s="1"/>
  <c r="L1312" i="6"/>
  <c r="P1306" i="6"/>
  <c r="O1306" i="6" s="1"/>
  <c r="P793" i="6"/>
  <c r="O793" i="6" s="1"/>
  <c r="L817" i="6"/>
  <c r="D30" i="3"/>
  <c r="P1232" i="6"/>
  <c r="O1232"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69" i="11"/>
  <c r="C267" i="11"/>
  <c r="C266" i="11"/>
  <c r="C268" i="11"/>
  <c r="C270" i="11"/>
  <c r="L805" i="6"/>
  <c r="P781" i="6"/>
  <c r="O781" i="6" s="1"/>
  <c r="D9" i="3"/>
  <c r="F79" i="2"/>
  <c r="E79" i="2" s="1"/>
  <c r="L1320" i="6"/>
  <c r="P1314" i="6"/>
  <c r="O1314" i="6" s="1"/>
  <c r="F57" i="2"/>
  <c r="E57" i="2" s="1"/>
  <c r="D82" i="2"/>
  <c r="L12" i="6"/>
  <c r="P11" i="6"/>
  <c r="O11" i="6" s="1"/>
  <c r="L1207" i="6"/>
  <c r="P1206" i="6"/>
  <c r="O1206"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65" i="6"/>
  <c r="O1265" i="6" s="1"/>
  <c r="L1266" i="6"/>
  <c r="P856" i="6"/>
  <c r="O856" i="6" s="1"/>
  <c r="L880" i="6"/>
  <c r="P796" i="6"/>
  <c r="O796" i="6" s="1"/>
  <c r="L820" i="6"/>
  <c r="L785" i="6"/>
  <c r="P761" i="6"/>
  <c r="O761" i="6" s="1"/>
  <c r="D97" i="2"/>
  <c r="F97" i="2" s="1"/>
  <c r="E97" i="2" s="1"/>
  <c r="F72" i="2"/>
  <c r="E72" i="2" s="1"/>
  <c r="M54" i="6" l="1"/>
  <c r="M55" i="6" s="1"/>
  <c r="M56" i="6" s="1"/>
  <c r="M57" i="6" s="1"/>
  <c r="M58" i="6" s="1"/>
  <c r="M59" i="6" s="1"/>
  <c r="M60" i="6" s="1"/>
  <c r="M61" i="6" s="1"/>
  <c r="M62" i="6" s="1"/>
  <c r="M63" i="6" s="1"/>
  <c r="M64" i="6" s="1"/>
  <c r="M65" i="6" s="1"/>
  <c r="M66" i="6" s="1"/>
  <c r="M67" i="6" s="1"/>
  <c r="M68" i="6" s="1"/>
  <c r="E33" i="12"/>
  <c r="K93" i="3"/>
  <c r="J99" i="3" s="1"/>
  <c r="L86" i="3"/>
  <c r="P1197" i="6"/>
  <c r="O1197" i="6" s="1"/>
  <c r="L1198" i="6"/>
  <c r="P1246" i="6"/>
  <c r="O1246" i="6" s="1"/>
  <c r="P803" i="6"/>
  <c r="O803" i="6" s="1"/>
  <c r="L1329" i="6"/>
  <c r="P1329" i="6" s="1"/>
  <c r="O1329" i="6" s="1"/>
  <c r="P783" i="6"/>
  <c r="O783" i="6" s="1"/>
  <c r="P1325" i="6"/>
  <c r="O1325" i="6" s="1"/>
  <c r="L828" i="6"/>
  <c r="P828" i="6" s="1"/>
  <c r="O828" i="6" s="1"/>
  <c r="P795" i="6"/>
  <c r="O795" i="6" s="1"/>
  <c r="L1581" i="6"/>
  <c r="P1581" i="6" s="1"/>
  <c r="O1581" i="6" s="1"/>
  <c r="L1478" i="6"/>
  <c r="P1476" i="6"/>
  <c r="O1476" i="6" s="1"/>
  <c r="P1483" i="6"/>
  <c r="O1483" i="6" s="1"/>
  <c r="L1485" i="6"/>
  <c r="P1479" i="6"/>
  <c r="O1479" i="6" s="1"/>
  <c r="L1481" i="6"/>
  <c r="P1481" i="6" s="1"/>
  <c r="O1481" i="6" s="1"/>
  <c r="P1571" i="6"/>
  <c r="O1571" i="6" s="1"/>
  <c r="L1577" i="6"/>
  <c r="P1577" i="6" s="1"/>
  <c r="O1577" i="6" s="1"/>
  <c r="L1574" i="6"/>
  <c r="P1574" i="6" s="1"/>
  <c r="O1574" i="6" s="1"/>
  <c r="L1580" i="6"/>
  <c r="L1586" i="6"/>
  <c r="P1586" i="6" s="1"/>
  <c r="O1586"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33" i="6"/>
  <c r="O1233" i="6" s="1"/>
  <c r="L1322" i="6"/>
  <c r="P1316" i="6"/>
  <c r="O1316" i="6" s="1"/>
  <c r="L1333" i="6"/>
  <c r="P1327" i="6"/>
  <c r="O1327" i="6" s="1"/>
  <c r="P1229" i="6"/>
  <c r="O1229" i="6" s="1"/>
  <c r="L1318" i="6"/>
  <c r="P1312" i="6"/>
  <c r="O1312" i="6" s="1"/>
  <c r="L1337" i="6"/>
  <c r="P1331" i="6"/>
  <c r="O1331"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69" i="11"/>
  <c r="D268" i="11"/>
  <c r="D267" i="11"/>
  <c r="D266" i="11"/>
  <c r="D270" i="11"/>
  <c r="C23" i="3"/>
  <c r="E16" i="3"/>
  <c r="E30" i="3"/>
  <c r="C37" i="3" s="1"/>
  <c r="L1208" i="6"/>
  <c r="P1207" i="6"/>
  <c r="O1207" i="6" s="1"/>
  <c r="L13" i="6"/>
  <c r="P12" i="6"/>
  <c r="O12" i="6" s="1"/>
  <c r="P884" i="6"/>
  <c r="O884" i="6" s="1"/>
  <c r="L908" i="6"/>
  <c r="P820" i="6"/>
  <c r="O820" i="6" s="1"/>
  <c r="L844" i="6"/>
  <c r="L831" i="6"/>
  <c r="P807" i="6"/>
  <c r="O807" i="6" s="1"/>
  <c r="D74" i="2"/>
  <c r="F49" i="2"/>
  <c r="E49" i="2" s="1"/>
  <c r="L815" i="6"/>
  <c r="P791" i="6"/>
  <c r="O791" i="6" s="1"/>
  <c r="F82" i="2"/>
  <c r="E82" i="2" s="1"/>
  <c r="D23" i="3"/>
  <c r="P1320" i="6"/>
  <c r="O1320" i="6" s="1"/>
  <c r="L1326" i="6"/>
  <c r="P801" i="6"/>
  <c r="O801" i="6" s="1"/>
  <c r="L825" i="6"/>
  <c r="L904" i="6"/>
  <c r="P880" i="6"/>
  <c r="O880" i="6" s="1"/>
  <c r="P1266" i="6"/>
  <c r="O1266" i="6" s="1"/>
  <c r="L1267"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37" i="6"/>
  <c r="O1237"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35" i="6"/>
  <c r="P1335" i="6" s="1"/>
  <c r="O1335" i="6" s="1"/>
  <c r="P1337" i="6"/>
  <c r="O1337" i="6" s="1"/>
  <c r="L1343" i="6"/>
  <c r="L852" i="6"/>
  <c r="P852" i="6" s="1"/>
  <c r="O852" i="6" s="1"/>
  <c r="P1387" i="6"/>
  <c r="O1387" i="6" s="1"/>
  <c r="P1390" i="6"/>
  <c r="O1390" i="6" s="1"/>
  <c r="P1478" i="6"/>
  <c r="O1478" i="6" s="1"/>
  <c r="L1480" i="6"/>
  <c r="P1580" i="6"/>
  <c r="O1580" i="6" s="1"/>
  <c r="L1583" i="6"/>
  <c r="P1583" i="6" s="1"/>
  <c r="O1583" i="6" s="1"/>
  <c r="L1489" i="6"/>
  <c r="L1487" i="6"/>
  <c r="P1487" i="6" s="1"/>
  <c r="O1487" i="6" s="1"/>
  <c r="P1485" i="6"/>
  <c r="O1485" i="6" s="1"/>
  <c r="P814" i="6"/>
  <c r="O814" i="6" s="1"/>
  <c r="L838" i="6"/>
  <c r="P826" i="6"/>
  <c r="O826" i="6" s="1"/>
  <c r="L850" i="6"/>
  <c r="P823" i="6"/>
  <c r="O823" i="6" s="1"/>
  <c r="L847" i="6"/>
  <c r="P837" i="6"/>
  <c r="O837" i="6" s="1"/>
  <c r="L861" i="6"/>
  <c r="L835" i="6"/>
  <c r="P811" i="6"/>
  <c r="O811" i="6" s="1"/>
  <c r="P842" i="6"/>
  <c r="O842" i="6" s="1"/>
  <c r="L866" i="6"/>
  <c r="P810" i="6"/>
  <c r="O810" i="6" s="1"/>
  <c r="L834" i="6"/>
  <c r="L1328" i="6"/>
  <c r="P1322" i="6"/>
  <c r="O1322" i="6" s="1"/>
  <c r="P1333" i="6"/>
  <c r="O1333" i="6" s="1"/>
  <c r="L1339" i="6"/>
  <c r="P1236" i="6"/>
  <c r="O1236" i="6" s="1"/>
  <c r="L1324" i="6"/>
  <c r="P1318" i="6"/>
  <c r="O1318" i="6" s="1"/>
  <c r="L865" i="6"/>
  <c r="P841" i="6"/>
  <c r="O841" i="6" s="1"/>
  <c r="P1238" i="6"/>
  <c r="O1238"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09" i="6"/>
  <c r="P1208" i="6"/>
  <c r="O1208" i="6" s="1"/>
  <c r="P851" i="6"/>
  <c r="O851" i="6" s="1"/>
  <c r="L875" i="6"/>
  <c r="L928" i="6"/>
  <c r="P904" i="6"/>
  <c r="O904" i="6" s="1"/>
  <c r="P815" i="6"/>
  <c r="O815" i="6" s="1"/>
  <c r="L839" i="6"/>
  <c r="P13" i="6"/>
  <c r="O13" i="6" s="1"/>
  <c r="L14" i="6"/>
  <c r="L833" i="6"/>
  <c r="P809" i="6"/>
  <c r="O809" i="6" s="1"/>
  <c r="D75" i="2"/>
  <c r="F50" i="2"/>
  <c r="E50" i="2" s="1"/>
  <c r="L1268" i="6"/>
  <c r="P1267" i="6"/>
  <c r="O1267" i="6" s="1"/>
  <c r="P825" i="6"/>
  <c r="O825" i="6" s="1"/>
  <c r="L849" i="6"/>
  <c r="L854" i="6"/>
  <c r="P830" i="6"/>
  <c r="O830" i="6" s="1"/>
  <c r="L840" i="6"/>
  <c r="P816" i="6"/>
  <c r="O816" i="6" s="1"/>
  <c r="L867" i="6"/>
  <c r="P843" i="6"/>
  <c r="O843" i="6" s="1"/>
  <c r="L1332" i="6"/>
  <c r="P1326" i="6"/>
  <c r="O1326" i="6" s="1"/>
  <c r="P908" i="6"/>
  <c r="O908" i="6" s="1"/>
  <c r="L932" i="6"/>
  <c r="M74" i="6" l="1"/>
  <c r="M75" i="6" s="1"/>
  <c r="M76" i="6" s="1"/>
  <c r="M77" i="6" s="1"/>
  <c r="M78" i="6" s="1"/>
  <c r="M79" i="6" s="1"/>
  <c r="M80" i="6" s="1"/>
  <c r="M81" i="6" s="1"/>
  <c r="M82" i="6" s="1"/>
  <c r="M83" i="6" s="1"/>
  <c r="M84" i="6" s="1"/>
  <c r="M85" i="6" s="1"/>
  <c r="E37" i="12"/>
  <c r="L1341" i="6"/>
  <c r="L1347" i="6" s="1"/>
  <c r="P1343" i="6"/>
  <c r="O1343" i="6" s="1"/>
  <c r="L1349" i="6"/>
  <c r="P1339" i="6"/>
  <c r="O1339" i="6" s="1"/>
  <c r="L1345" i="6"/>
  <c r="L876" i="6"/>
  <c r="L900" i="6" s="1"/>
  <c r="P1480" i="6"/>
  <c r="O1480" i="6" s="1"/>
  <c r="L1482" i="6"/>
  <c r="L1491" i="6"/>
  <c r="P1491" i="6" s="1"/>
  <c r="O1491" i="6" s="1"/>
  <c r="P1489" i="6"/>
  <c r="O1489" i="6" s="1"/>
  <c r="P834" i="6"/>
  <c r="O834" i="6" s="1"/>
  <c r="L858" i="6"/>
  <c r="L885" i="6"/>
  <c r="P861" i="6"/>
  <c r="O861" i="6" s="1"/>
  <c r="P850" i="6"/>
  <c r="O850" i="6" s="1"/>
  <c r="L874" i="6"/>
  <c r="P835" i="6"/>
  <c r="O835" i="6" s="1"/>
  <c r="L859" i="6"/>
  <c r="L890" i="6"/>
  <c r="P866" i="6"/>
  <c r="O866" i="6" s="1"/>
  <c r="P847" i="6"/>
  <c r="O847" i="6" s="1"/>
  <c r="L871" i="6"/>
  <c r="P838" i="6"/>
  <c r="O838" i="6" s="1"/>
  <c r="L862" i="6"/>
  <c r="P1239" i="6"/>
  <c r="O1239" i="6" s="1"/>
  <c r="P1328" i="6"/>
  <c r="O1328" i="6" s="1"/>
  <c r="L1334" i="6"/>
  <c r="P1235" i="6"/>
  <c r="O1235" i="6" s="1"/>
  <c r="L1330" i="6"/>
  <c r="P1324" i="6"/>
  <c r="O1324"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0" i="6"/>
  <c r="P1209" i="6"/>
  <c r="O1209" i="6" s="1"/>
  <c r="P1243" i="6"/>
  <c r="O1243" i="6" s="1"/>
  <c r="L864" i="6"/>
  <c r="P840" i="6"/>
  <c r="O840" i="6" s="1"/>
  <c r="P14" i="6"/>
  <c r="O14" i="6" s="1"/>
  <c r="L15" i="6"/>
  <c r="L892" i="6"/>
  <c r="P868" i="6"/>
  <c r="O868" i="6" s="1"/>
  <c r="P1332" i="6"/>
  <c r="O1332" i="6" s="1"/>
  <c r="L1338" i="6"/>
  <c r="L956" i="6"/>
  <c r="P932" i="6"/>
  <c r="O932" i="6" s="1"/>
  <c r="L891" i="6"/>
  <c r="P867" i="6"/>
  <c r="O867" i="6" s="1"/>
  <c r="L878" i="6"/>
  <c r="P854" i="6"/>
  <c r="O854" i="6" s="1"/>
  <c r="P1268" i="6"/>
  <c r="O1268" i="6" s="1"/>
  <c r="L1269"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2" i="6"/>
  <c r="O1252" i="6" s="1"/>
  <c r="P1341" i="6"/>
  <c r="O1341" i="6" s="1"/>
  <c r="P876" i="6"/>
  <c r="O876" i="6" s="1"/>
  <c r="L1355" i="6"/>
  <c r="P1349" i="6"/>
  <c r="O1349" i="6" s="1"/>
  <c r="P1338" i="6"/>
  <c r="O1338" i="6" s="1"/>
  <c r="L1344" i="6"/>
  <c r="L1351" i="6"/>
  <c r="P1345" i="6"/>
  <c r="O1345" i="6" s="1"/>
  <c r="L1353" i="6"/>
  <c r="P1347" i="6"/>
  <c r="O1347" i="6" s="1"/>
  <c r="P1389" i="6"/>
  <c r="O1389" i="6" s="1"/>
  <c r="L1484" i="6"/>
  <c r="P1482" i="6"/>
  <c r="O1482" i="6" s="1"/>
  <c r="P1258" i="6"/>
  <c r="O1258" i="6" s="1"/>
  <c r="P862" i="6"/>
  <c r="O862" i="6" s="1"/>
  <c r="L886" i="6"/>
  <c r="P859" i="6"/>
  <c r="O859" i="6" s="1"/>
  <c r="L883" i="6"/>
  <c r="L895" i="6"/>
  <c r="P871" i="6"/>
  <c r="O871" i="6" s="1"/>
  <c r="L898" i="6"/>
  <c r="P874" i="6"/>
  <c r="O874" i="6" s="1"/>
  <c r="P858" i="6"/>
  <c r="O858" i="6" s="1"/>
  <c r="L882" i="6"/>
  <c r="L909" i="6"/>
  <c r="P885" i="6"/>
  <c r="O885" i="6" s="1"/>
  <c r="L914" i="6"/>
  <c r="P890" i="6"/>
  <c r="O890" i="6" s="1"/>
  <c r="L1340" i="6"/>
  <c r="P1334" i="6"/>
  <c r="O1334" i="6" s="1"/>
  <c r="P1242" i="6"/>
  <c r="O1242" i="6" s="1"/>
  <c r="P1330" i="6"/>
  <c r="O1330" i="6" s="1"/>
  <c r="L1336" i="6"/>
  <c r="P1244" i="6"/>
  <c r="O1244" i="6" s="1"/>
  <c r="L913" i="6"/>
  <c r="P889" i="6"/>
  <c r="O889" i="6" s="1"/>
  <c r="L1270" i="6"/>
  <c r="P1269" i="6"/>
  <c r="O1269" i="6" s="1"/>
  <c r="P857" i="6"/>
  <c r="O857" i="6" s="1"/>
  <c r="L881" i="6"/>
  <c r="L916" i="6"/>
  <c r="P892" i="6"/>
  <c r="O892" i="6" s="1"/>
  <c r="L918" i="6"/>
  <c r="P894" i="6"/>
  <c r="O894" i="6" s="1"/>
  <c r="L924" i="6"/>
  <c r="P900" i="6"/>
  <c r="O900" i="6" s="1"/>
  <c r="P15" i="6"/>
  <c r="O15" i="6" s="1"/>
  <c r="L16" i="6"/>
  <c r="L1211" i="6"/>
  <c r="P1210" i="6"/>
  <c r="O1210"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36" i="6"/>
  <c r="O1336" i="6" s="1"/>
  <c r="L1342" i="6"/>
  <c r="L1350" i="6"/>
  <c r="P1344" i="6"/>
  <c r="O1344" i="6" s="1"/>
  <c r="L1359" i="6"/>
  <c r="P1353" i="6"/>
  <c r="O1353" i="6" s="1"/>
  <c r="P1340" i="6"/>
  <c r="O1340" i="6" s="1"/>
  <c r="L1346" i="6"/>
  <c r="L1357" i="6"/>
  <c r="P1351" i="6"/>
  <c r="O1351" i="6" s="1"/>
  <c r="L1361" i="6"/>
  <c r="P1355" i="6"/>
  <c r="O1355" i="6" s="1"/>
  <c r="P1392" i="6"/>
  <c r="O1392" i="6" s="1"/>
  <c r="P1484" i="6"/>
  <c r="O1484" i="6" s="1"/>
  <c r="L1486" i="6"/>
  <c r="L919" i="6"/>
  <c r="P895" i="6"/>
  <c r="O895" i="6" s="1"/>
  <c r="L906" i="6"/>
  <c r="P882" i="6"/>
  <c r="O882" i="6" s="1"/>
  <c r="P886" i="6"/>
  <c r="O886" i="6" s="1"/>
  <c r="L910" i="6"/>
  <c r="P883" i="6"/>
  <c r="O883" i="6" s="1"/>
  <c r="L907" i="6"/>
  <c r="P914" i="6"/>
  <c r="O914" i="6" s="1"/>
  <c r="L938" i="6"/>
  <c r="L933" i="6"/>
  <c r="P909" i="6"/>
  <c r="O909" i="6" s="1"/>
  <c r="P898" i="6"/>
  <c r="O898" i="6" s="1"/>
  <c r="L922" i="6"/>
  <c r="P1245" i="6"/>
  <c r="O1245" i="6" s="1"/>
  <c r="P1241" i="6"/>
  <c r="O1241" i="6" s="1"/>
  <c r="L937" i="6"/>
  <c r="P913" i="6"/>
  <c r="O913" i="6" s="1"/>
  <c r="P887" i="6"/>
  <c r="O887" i="6" s="1"/>
  <c r="L911" i="6"/>
  <c r="L948" i="6"/>
  <c r="P924" i="6"/>
  <c r="O924" i="6" s="1"/>
  <c r="P916" i="6"/>
  <c r="O916" i="6" s="1"/>
  <c r="L940" i="6"/>
  <c r="L926" i="6"/>
  <c r="P902" i="6"/>
  <c r="O902" i="6" s="1"/>
  <c r="P976" i="6"/>
  <c r="O976" i="6" s="1"/>
  <c r="L1000" i="6"/>
  <c r="P1249" i="6"/>
  <c r="O1249" i="6" s="1"/>
  <c r="P903" i="6"/>
  <c r="O903" i="6" s="1"/>
  <c r="L927" i="6"/>
  <c r="P944" i="6"/>
  <c r="O944" i="6" s="1"/>
  <c r="L968" i="6"/>
  <c r="L917" i="6"/>
  <c r="P893" i="6"/>
  <c r="O893" i="6" s="1"/>
  <c r="L1212" i="6"/>
  <c r="P1211" i="6"/>
  <c r="O1211"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1" i="6"/>
  <c r="P1271" i="6" s="1"/>
  <c r="O1271" i="6" s="1"/>
  <c r="P1270" i="6"/>
  <c r="O1270" i="6" s="1"/>
  <c r="M122" i="6" l="1"/>
  <c r="M123" i="6" s="1"/>
  <c r="M124" i="6" s="1"/>
  <c r="M125" i="6" s="1"/>
  <c r="M126" i="6" s="1"/>
  <c r="M127" i="6" s="1"/>
  <c r="M128" i="6" s="1"/>
  <c r="M129" i="6" s="1"/>
  <c r="M130" i="6" s="1"/>
  <c r="M131" i="6" s="1"/>
  <c r="M132" i="6" s="1"/>
  <c r="M133" i="6" s="1"/>
  <c r="M118" i="6"/>
  <c r="M119" i="6" s="1"/>
  <c r="M120" i="6" s="1"/>
  <c r="M121" i="6" s="1"/>
  <c r="L19" i="6"/>
  <c r="P18" i="6"/>
  <c r="O18" i="6" s="1"/>
  <c r="E40" i="12"/>
  <c r="P1346" i="6"/>
  <c r="O1346" i="6" s="1"/>
  <c r="L1352" i="6"/>
  <c r="L1367" i="6"/>
  <c r="P1361" i="6"/>
  <c r="O1361" i="6" s="1"/>
  <c r="L1356" i="6"/>
  <c r="P1350" i="6"/>
  <c r="O1350" i="6" s="1"/>
  <c r="P1342" i="6"/>
  <c r="O1342" i="6" s="1"/>
  <c r="L1348" i="6"/>
  <c r="L1363" i="6"/>
  <c r="P1357" i="6"/>
  <c r="O1357" i="6" s="1"/>
  <c r="L1365" i="6"/>
  <c r="P1359" i="6"/>
  <c r="O1359" i="6" s="1"/>
  <c r="P1391" i="6"/>
  <c r="O1391" i="6" s="1"/>
  <c r="L1490" i="6"/>
  <c r="L1488" i="6"/>
  <c r="P1488" i="6" s="1"/>
  <c r="O1488" i="6" s="1"/>
  <c r="P1486" i="6"/>
  <c r="O1486" i="6" s="1"/>
  <c r="L931" i="6"/>
  <c r="P907" i="6"/>
  <c r="O907" i="6" s="1"/>
  <c r="P933" i="6"/>
  <c r="O933" i="6" s="1"/>
  <c r="L957" i="6"/>
  <c r="L946" i="6"/>
  <c r="P922" i="6"/>
  <c r="O922" i="6" s="1"/>
  <c r="L962" i="6"/>
  <c r="P938" i="6"/>
  <c r="O938" i="6" s="1"/>
  <c r="P910" i="6"/>
  <c r="O910" i="6" s="1"/>
  <c r="L934" i="6"/>
  <c r="L930" i="6"/>
  <c r="P906" i="6"/>
  <c r="O906" i="6" s="1"/>
  <c r="P919" i="6"/>
  <c r="O919" i="6" s="1"/>
  <c r="L943" i="6"/>
  <c r="P1248" i="6"/>
  <c r="O1248" i="6" s="1"/>
  <c r="P937" i="6"/>
  <c r="O937" i="6" s="1"/>
  <c r="L961" i="6"/>
  <c r="P1250" i="6"/>
  <c r="O1250" i="6" s="1"/>
  <c r="P1004" i="6"/>
  <c r="O1004" i="6" s="1"/>
  <c r="L1028" i="6"/>
  <c r="L1052" i="6" s="1"/>
  <c r="L1076" i="6" s="1"/>
  <c r="L1124" i="6" s="1"/>
  <c r="P1124" i="6" s="1"/>
  <c r="O1124" i="6" s="1"/>
  <c r="L1213" i="6"/>
  <c r="P1212" i="6"/>
  <c r="O1212" i="6" s="1"/>
  <c r="L941" i="6"/>
  <c r="P917" i="6"/>
  <c r="O917" i="6" s="1"/>
  <c r="P1255" i="6"/>
  <c r="O1255"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54" i="6"/>
  <c r="P1348" i="6"/>
  <c r="O1348" i="6" s="1"/>
  <c r="L1371" i="6"/>
  <c r="P1365" i="6"/>
  <c r="O1365" i="6" s="1"/>
  <c r="L1373" i="6"/>
  <c r="P1373" i="6" s="1"/>
  <c r="O1373" i="6" s="1"/>
  <c r="P1367" i="6"/>
  <c r="O1367" i="6" s="1"/>
  <c r="L1358" i="6"/>
  <c r="P1352" i="6"/>
  <c r="O1352" i="6" s="1"/>
  <c r="L1369" i="6"/>
  <c r="P1363" i="6"/>
  <c r="O1363" i="6" s="1"/>
  <c r="L1362" i="6"/>
  <c r="P1356" i="6"/>
  <c r="O1356" i="6" s="1"/>
  <c r="L1492" i="6"/>
  <c r="P1492" i="6" s="1"/>
  <c r="O1492" i="6" s="1"/>
  <c r="P1490" i="6"/>
  <c r="O1490" i="6" s="1"/>
  <c r="P962" i="6"/>
  <c r="O962" i="6" s="1"/>
  <c r="L986" i="6"/>
  <c r="L981" i="6"/>
  <c r="P957" i="6"/>
  <c r="O957" i="6" s="1"/>
  <c r="L967" i="6"/>
  <c r="P943" i="6"/>
  <c r="O943" i="6" s="1"/>
  <c r="L958" i="6"/>
  <c r="P934" i="6"/>
  <c r="O934" i="6" s="1"/>
  <c r="P930" i="6"/>
  <c r="O930" i="6" s="1"/>
  <c r="L954" i="6"/>
  <c r="L970" i="6"/>
  <c r="P946" i="6"/>
  <c r="O946" i="6" s="1"/>
  <c r="P931" i="6"/>
  <c r="O931" i="6" s="1"/>
  <c r="L955" i="6"/>
  <c r="P1251" i="6"/>
  <c r="O1251" i="6" s="1"/>
  <c r="P1254" i="6"/>
  <c r="O1254" i="6" s="1"/>
  <c r="P1247" i="6"/>
  <c r="O1247" i="6" s="1"/>
  <c r="P961" i="6"/>
  <c r="O961" i="6" s="1"/>
  <c r="L985" i="6"/>
  <c r="P1256" i="6"/>
  <c r="O1256"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4" i="6"/>
  <c r="P1213" i="6"/>
  <c r="O1213"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68" i="6"/>
  <c r="P1362" i="6"/>
  <c r="O1362" i="6" s="1"/>
  <c r="L1364" i="6"/>
  <c r="P1358" i="6"/>
  <c r="O1358" i="6" s="1"/>
  <c r="L1377" i="6"/>
  <c r="P1377" i="6" s="1"/>
  <c r="O1377" i="6" s="1"/>
  <c r="P1371" i="6"/>
  <c r="O1371" i="6" s="1"/>
  <c r="L1375" i="6"/>
  <c r="P1375" i="6" s="1"/>
  <c r="O1375" i="6" s="1"/>
  <c r="P1369" i="6"/>
  <c r="O1369" i="6" s="1"/>
  <c r="L1360" i="6"/>
  <c r="P1354" i="6"/>
  <c r="O1354" i="6" s="1"/>
  <c r="P1214" i="6"/>
  <c r="O1214" i="6" s="1"/>
  <c r="L1215" i="6"/>
  <c r="P1393" i="6"/>
  <c r="O1393" i="6" s="1"/>
  <c r="P1394" i="6"/>
  <c r="O1394" i="6" s="1"/>
  <c r="P970" i="6"/>
  <c r="O970" i="6" s="1"/>
  <c r="L994" i="6"/>
  <c r="L1005" i="6"/>
  <c r="P981" i="6"/>
  <c r="O981" i="6" s="1"/>
  <c r="L979" i="6"/>
  <c r="P955" i="6"/>
  <c r="O955" i="6" s="1"/>
  <c r="P954" i="6"/>
  <c r="O954" i="6" s="1"/>
  <c r="L978" i="6"/>
  <c r="L1010" i="6"/>
  <c r="P986" i="6"/>
  <c r="O986" i="6" s="1"/>
  <c r="P958" i="6"/>
  <c r="O958" i="6" s="1"/>
  <c r="L982" i="6"/>
  <c r="P967" i="6"/>
  <c r="O967" i="6" s="1"/>
  <c r="L991" i="6"/>
  <c r="P1257" i="6"/>
  <c r="O1257" i="6" s="1"/>
  <c r="P1253" i="6"/>
  <c r="O1253"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70" i="6"/>
  <c r="P1364" i="6"/>
  <c r="O1364" i="6" s="1"/>
  <c r="L1366" i="6"/>
  <c r="P1360" i="6"/>
  <c r="O1360" i="6" s="1"/>
  <c r="L1374" i="6"/>
  <c r="P1374" i="6" s="1"/>
  <c r="O1374" i="6" s="1"/>
  <c r="P1368" i="6"/>
  <c r="O1368" i="6" s="1"/>
  <c r="L1216" i="6"/>
  <c r="P1215" i="6"/>
  <c r="O1215"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72" i="6"/>
  <c r="P1372" i="6" s="1"/>
  <c r="O1372" i="6" s="1"/>
  <c r="P1366" i="6"/>
  <c r="O1366" i="6" s="1"/>
  <c r="L1376" i="6"/>
  <c r="P1376" i="6" s="1"/>
  <c r="O1376" i="6" s="1"/>
  <c r="P1370" i="6"/>
  <c r="O1370" i="6" s="1"/>
  <c r="L1217" i="6"/>
  <c r="P1216" i="6"/>
  <c r="O1216"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8" i="6"/>
  <c r="P1217" i="6"/>
  <c r="O1217" i="6" s="1"/>
  <c r="P1396" i="6"/>
  <c r="O1396" i="6" s="1"/>
  <c r="P1395" i="6"/>
  <c r="O1395"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19" i="6"/>
  <c r="P1218" i="6"/>
  <c r="O1218"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0" i="6"/>
  <c r="P1219" i="6"/>
  <c r="O1219"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1" i="6"/>
  <c r="P1220" i="6"/>
  <c r="O1220" i="6" s="1"/>
  <c r="L29" i="6" l="1"/>
  <c r="P28" i="6"/>
  <c r="O28" i="6" s="1"/>
  <c r="E49" i="12"/>
  <c r="L1222" i="6"/>
  <c r="P1222" i="6" s="1"/>
  <c r="O1222" i="6" s="1"/>
  <c r="P1221" i="6"/>
  <c r="O1221"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78"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07" authorId="0" shapeId="0" xr:uid="{00000000-0006-0000-0000-000002000000}">
      <text>
        <r>
          <rPr>
            <sz val="8"/>
            <color indexed="81"/>
            <rFont val="Tahoma"/>
            <family val="2"/>
          </rPr>
          <t>To be awarded automatically except in cases of unsatisfactory performance.</t>
        </r>
      </text>
    </comment>
    <comment ref="I407" authorId="0" shapeId="0" xr:uid="{00000000-0006-0000-0000-000003000000}">
      <text>
        <r>
          <rPr>
            <sz val="8"/>
            <color indexed="81"/>
            <rFont val="Tahoma"/>
            <family val="2"/>
          </rPr>
          <t>To be awarded automatically except in cases of unsatisfactory performance.</t>
        </r>
      </text>
    </comment>
    <comment ref="J410" authorId="0" shapeId="0" xr:uid="{00000000-0006-0000-0000-000004000000}">
      <text>
        <r>
          <rPr>
            <sz val="8"/>
            <color indexed="81"/>
            <rFont val="Tahoma"/>
            <family val="2"/>
          </rPr>
          <t>To be awarded automatically except in cases of unsatisfactory performance.</t>
        </r>
      </text>
    </comment>
    <comment ref="K410" authorId="0" shapeId="0" xr:uid="{00000000-0006-0000-0000-000005000000}">
      <text>
        <r>
          <rPr>
            <sz val="8"/>
            <color indexed="81"/>
            <rFont val="Tahoma"/>
            <family val="2"/>
          </rPr>
          <t>To be awarded automatically except in cases of unsatisfactory performance.</t>
        </r>
      </text>
    </comment>
    <comment ref="L410" authorId="0" shapeId="0" xr:uid="{517877ED-2F82-4DB1-AA73-1F92FEFB142F}">
      <text>
        <r>
          <rPr>
            <sz val="8"/>
            <color indexed="81"/>
            <rFont val="Tahoma"/>
            <family val="2"/>
          </rPr>
          <t>To be awarded automatically except in cases of unsatisfactory performance.</t>
        </r>
      </text>
    </comment>
    <comment ref="K415" authorId="0" shapeId="0" xr:uid="{00000000-0006-0000-0000-000006000000}">
      <text>
        <r>
          <rPr>
            <sz val="8"/>
            <color indexed="81"/>
            <rFont val="Tahoma"/>
            <family val="2"/>
          </rPr>
          <t>Discretionary Point.
Guidance on the application of discretionary points for Associate Specialists is contained in AL(MD)7/95.</t>
        </r>
      </text>
    </comment>
    <comment ref="L415" authorId="0" shapeId="0" xr:uid="{00000000-0006-0000-0000-000007000000}">
      <text>
        <r>
          <rPr>
            <sz val="8"/>
            <color indexed="81"/>
            <rFont val="Tahoma"/>
            <family val="2"/>
          </rPr>
          <t>Discretionary Point.
Guidance on the application of discretionary points for Associate Specialists is contained in AL(MD)7/95.</t>
        </r>
      </text>
    </comment>
    <comment ref="M415" authorId="0" shapeId="0" xr:uid="{00000000-0006-0000-0000-000008000000}">
      <text>
        <r>
          <rPr>
            <sz val="8"/>
            <color indexed="81"/>
            <rFont val="Tahoma"/>
            <family val="2"/>
          </rPr>
          <t>Discretionary Point.
Guidance on the application of discretionary points for Associate Specialists is contained in AL(MD)7/95.</t>
        </r>
      </text>
    </comment>
    <comment ref="N415" authorId="0" shapeId="0" xr:uid="{00000000-0006-0000-0000-000009000000}">
      <text>
        <r>
          <rPr>
            <sz val="8"/>
            <color indexed="81"/>
            <rFont val="Tahoma"/>
            <family val="2"/>
          </rPr>
          <t>Discretionary Point.
Guidance on the application of discretionary points for Associate Specialists is contained in AL(MD)7/95.</t>
        </r>
      </text>
    </comment>
    <comment ref="O415" authorId="0" shapeId="0" xr:uid="{00000000-0006-0000-0000-00000A000000}">
      <text>
        <r>
          <rPr>
            <sz val="8"/>
            <color indexed="81"/>
            <rFont val="Tahoma"/>
            <family val="2"/>
          </rPr>
          <t>New Discretionary Point.
See Thirty-second DDRB report, Chapter 2, para 2.106</t>
        </r>
      </text>
    </comment>
    <comment ref="P415" authorId="0" shapeId="0" xr:uid="{00000000-0006-0000-0000-00000B000000}">
      <text>
        <r>
          <rPr>
            <sz val="8"/>
            <color indexed="81"/>
            <rFont val="Tahoma"/>
            <family val="2"/>
          </rPr>
          <t>New Discretionary Point.
See Thirty-second DDRB report, Chapter 2, para 2.106</t>
        </r>
      </text>
    </comment>
    <comment ref="J417" authorId="0" shapeId="0" xr:uid="{00000000-0006-0000-0000-00000C000000}">
      <text>
        <r>
          <rPr>
            <sz val="8"/>
            <color indexed="81"/>
            <rFont val="Tahoma"/>
            <family val="2"/>
          </rPr>
          <t>New Incremental point.
See Thirty-second DDRB report, Chapter 2, para 2.111</t>
        </r>
      </text>
    </comment>
    <comment ref="A418" authorId="0" shapeId="0" xr:uid="{00000000-0006-0000-0000-00000D000000}">
      <text>
        <r>
          <rPr>
            <sz val="8"/>
            <color indexed="81"/>
            <rFont val="Tahoma"/>
            <family val="2"/>
          </rPr>
          <t>This payscale refers to Staff Grade practitioners employed under the terms and conditions outlined in AL(MD)4/97</t>
        </r>
      </text>
    </comment>
    <comment ref="I419"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19"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19"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19"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19" authorId="0" shapeId="0" xr:uid="{00000000-0006-0000-0000-000012000000}">
      <text>
        <r>
          <rPr>
            <sz val="8"/>
            <color indexed="81"/>
            <rFont val="Tahoma"/>
            <family val="2"/>
          </rPr>
          <t>New Discretionary Point.
See Thirty-second DDRB report, Chapter 2, para 2.106</t>
        </r>
      </text>
    </comment>
    <comment ref="N419"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77"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<sst xmlns="http://schemas.openxmlformats.org/spreadsheetml/2006/main" count="10251" uniqueCount="1388">
  <si>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</si>
  <si>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</si>
  <si>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</si>
  <si>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</si>
  <si>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</si>
  <si>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</si>
  <si>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</si>
  <si>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</si>
  <si>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</si>
  <si>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</si>
  <si>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</si>
  <si>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</si>
  <si>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</si>
  <si>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</si>
  <si>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</si>
  <si>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</si>
  <si>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</si>
  <si>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</si>
  <si>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</si>
  <si>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</si>
  <si>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</si>
  <si>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</si>
  <si>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</si>
  <si>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</si>
  <si>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</si>
  <si>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</si>
  <si>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</si>
  <si>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</si>
  <si>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</si>
  <si>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</si>
  <si>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</si>
  <si>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</si>
  <si>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</si>
  <si>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</si>
  <si>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</si>
  <si>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</si>
  <si>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</si>
  <si>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</si>
  <si>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</si>
  <si>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</si>
  <si>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</si>
  <si>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</si>
  <si>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</si>
  <si>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</si>
  <si>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</si>
  <si>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</si>
  <si>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</si>
  <si>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</si>
  <si>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</si>
  <si>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</si>
  <si>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</si>
  <si>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</si>
  <si>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</si>
  <si>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</si>
  <si>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</si>
  <si>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</si>
  <si>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</si>
  <si>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</si>
  <si>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</si>
  <si>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</si>
  <si>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</si>
  <si>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</si>
  <si>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</si>
  <si>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</si>
  <si>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</si>
  <si>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</si>
  <si>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</si>
  <si>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</si>
  <si>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</si>
  <si>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</si>
  <si>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</si>
  <si>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</si>
  <si>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</si>
  <si>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</si>
  <si>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</si>
  <si>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</si>
  <si>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</si>
  <si>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</si>
  <si>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</si>
  <si>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</si>
  <si>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</si>
  <si>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</si>
  <si>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</si>
  <si>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</si>
  <si>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</si>
  <si>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</si>
  <si>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</si>
  <si>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</si>
  <si>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</si>
  <si>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</si>
  <si>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</si>
  <si>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</si>
  <si>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</si>
  <si>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</si>
  <si>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</si>
  <si>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</si>
  <si>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</si>
  <si>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</si>
  <si>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</si>
  <si>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</si>
  <si>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</si>
  <si>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</si>
  <si>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</si>
  <si>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</si>
  <si>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</si>
  <si>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</si>
  <si>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</si>
  <si>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</si>
  <si>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</si>
  <si>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</si>
  <si>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</si>
  <si>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</si>
  <si>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</si>
  <si>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</si>
  <si>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</si>
  <si>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</si>
  <si>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</si>
  <si>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</si>
  <si>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</si>
  <si>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</si>
  <si>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</si>
  <si>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</si>
  <si>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</si>
  <si>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</si>
  <si>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</si>
  <si>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</si>
  <si>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</si>
  <si>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</si>
  <si>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</si>
  <si>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</si>
  <si>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</si>
  <si>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</si>
  <si>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</si>
  <si>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</si>
  <si>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</si>
  <si>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</si>
  <si>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</si>
  <si>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</si>
  <si>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</si>
  <si>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</si>
  <si>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</si>
  <si>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</si>
  <si>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</si>
  <si>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</si>
  <si>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</si>
  <si>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</si>
  <si>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</si>
  <si>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</si>
  <si>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</si>
  <si>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</si>
  <si>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</si>
  <si>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</si>
  <si>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</si>
  <si>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</si>
  <si>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</si>
  <si>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</si>
  <si>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</si>
  <si>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</si>
  <si>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</si>
  <si>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</si>
  <si>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</si>
  <si>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</si>
  <si>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</si>
  <si>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</si>
  <si>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</si>
  <si>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</si>
  <si>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</si>
  <si>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</si>
  <si>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</si>
  <si>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</si>
  <si>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</si>
  <si>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</si>
  <si>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</si>
  <si>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</si>
  <si>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</si>
  <si>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</si>
  <si>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</si>
  <si>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</si>
  <si>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</si>
  <si>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</si>
  <si>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</si>
  <si>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</si>
  <si>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</si>
  <si>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</si>
  <si>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</si>
  <si>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</si>
  <si>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</si>
  <si>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</si>
  <si>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</si>
  <si>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</si>
  <si>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</si>
  <si>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</si>
  <si>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</si>
  <si>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</si>
  <si>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</si>
  <si>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</si>
  <si>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</si>
  <si>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</si>
  <si>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</si>
  <si>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</si>
  <si>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</si>
  <si>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</si>
  <si>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</si>
  <si>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</si>
  <si>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</si>
  <si>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</si>
  <si>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</si>
  <si>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</si>
  <si>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</si>
  <si>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</si>
  <si>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</si>
  <si>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</si>
  <si>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</si>
  <si>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</si>
  <si>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</si>
  <si>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</si>
  <si>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</si>
  <si>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</si>
  <si>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</si>
  <si>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</si>
  <si>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</si>
  <si>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</si>
  <si>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</si>
  <si>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</si>
  <si>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</si>
  <si>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</si>
  <si>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</si>
  <si>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</si>
  <si>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</si>
  <si>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</si>
  <si>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</si>
  <si>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</si>
  <si>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</si>
  <si>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</si>
  <si>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</si>
  <si>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</si>
  <si>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</si>
  <si>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</si>
  <si>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</si>
  <si>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</si>
  <si>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</si>
  <si>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</si>
  <si>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</si>
  <si>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</si>
  <si>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</si>
  <si>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</si>
  <si>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</si>
  <si>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</si>
  <si>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</si>
  <si>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</si>
  <si>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</si>
  <si>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</si>
  <si>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</si>
  <si>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</si>
  <si>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</si>
  <si>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</si>
  <si>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</si>
  <si>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</si>
  <si>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</si>
  <si>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</si>
  <si>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</si>
  <si>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</si>
  <si>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</si>
  <si>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</si>
  <si>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</si>
  <si>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</si>
  <si>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</si>
  <si>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</si>
  <si>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</si>
  <si>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</si>
  <si>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</si>
  <si>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</si>
  <si>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</si>
  <si>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</si>
  <si>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</si>
  <si>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</si>
  <si>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</si>
  <si>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</si>
  <si>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</si>
  <si>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</si>
  <si>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</si>
  <si>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</si>
  <si>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</si>
  <si>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</si>
  <si>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</si>
  <si>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</si>
  <si>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</si>
  <si>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</si>
  <si>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</si>
  <si>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</si>
  <si>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</si>
  <si>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</si>
  <si>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</si>
  <si>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</si>
  <si>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</si>
  <si>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</si>
  <si>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</si>
  <si>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</si>
  <si>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</si>
  <si>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</si>
  <si>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</si>
  <si>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</si>
  <si>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</si>
  <si>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</si>
  <si>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</si>
  <si>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</si>
  <si>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</si>
  <si>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</si>
  <si>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</si>
  <si>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</si>
  <si>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</si>
  <si>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</si>
  <si>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</si>
  <si>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</si>
  <si>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</si>
  <si>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</si>
  <si>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</si>
  <si>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</si>
  <si>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</si>
  <si>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</si>
  <si>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</si>
  <si>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</si>
  <si>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</si>
  <si>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</si>
  <si>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</si>
  <si>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</si>
  <si>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</si>
  <si>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</si>
  <si>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</si>
  <si>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</si>
  <si>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</si>
  <si>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</si>
  <si>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</si>
  <si>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</si>
  <si>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</si>
  <si>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</si>
  <si>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</si>
  <si>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</si>
  <si>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</si>
  <si>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</si>
  <si>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</si>
  <si>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</si>
  <si>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</si>
  <si>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</si>
  <si>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</si>
  <si>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</si>
  <si>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</si>
  <si>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</si>
  <si>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</si>
  <si>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</si>
  <si>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</si>
  <si>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</si>
  <si>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</si>
  <si>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</si>
  <si>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</si>
  <si>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</si>
  <si>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</si>
  <si>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</si>
  <si>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</si>
  <si>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</si>
  <si>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</si>
  <si>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</si>
  <si>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</si>
  <si>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</si>
  <si>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</si>
  <si>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</si>
  <si>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</si>
  <si>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</si>
  <si>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</si>
  <si>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</si>
  <si>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</si>
  <si>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</si>
  <si>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</si>
  <si>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</si>
  <si>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</si>
  <si>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</si>
  <si>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</si>
  <si>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</si>
  <si>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</si>
  <si>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</si>
  <si>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</si>
  <si>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</si>
  <si>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</si>
  <si>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</si>
  <si>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</si>
  <si>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</si>
  <si>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</si>
  <si>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</si>
  <si>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</si>
  <si>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</si>
  <si>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</si>
  <si>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</si>
  <si>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</si>
  <si>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</si>
  <si>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</si>
  <si>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</si>
  <si>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</si>
  <si>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</si>
  <si>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</si>
  <si>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</si>
  <si>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</si>
  <si>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</si>
  <si>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</si>
  <si>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</si>
  <si>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</si>
  <si>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</si>
  <si>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</si>
  <si>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</si>
  <si>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</si>
  <si>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</si>
  <si>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</si>
  <si>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</si>
  <si>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</si>
  <si>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</si>
  <si>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</si>
  <si>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</si>
  <si>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</si>
  <si>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</si>
  <si>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</si>
  <si>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</si>
  <si>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</si>
  <si>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</si>
  <si>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</si>
  <si>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</si>
  <si>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</si>
  <si>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</si>
  <si>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</si>
  <si>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</si>
  <si>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</si>
  <si>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</si>
  <si>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</si>
  <si>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</si>
  <si>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</si>
  <si>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</si>
  <si>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</si>
  <si>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</si>
  <si>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</si>
  <si>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</si>
  <si>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</si>
  <si>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</si>
  <si>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</si>
  <si>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</si>
  <si>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</si>
  <si>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</si>
  <si>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</si>
  <si>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</si>
  <si>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</si>
  <si>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</si>
  <si>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</si>
  <si>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</si>
  <si>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</si>
  <si>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</si>
  <si>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</si>
  <si>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</si>
  <si>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</si>
  <si>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</si>
  <si>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</si>
  <si>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</si>
  <si>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</si>
  <si>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</si>
  <si>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</si>
  <si>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</si>
  <si>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</si>
  <si>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</si>
  <si>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</si>
  <si>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</si>
  <si>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</si>
  <si>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</si>
  <si>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</si>
  <si>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</si>
  <si>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</si>
  <si>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</si>
  <si>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</si>
  <si>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</si>
  <si>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</si>
  <si>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</si>
  <si>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</si>
  <si>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</si>
  <si>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</si>
  <si>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</si>
  <si>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</si>
  <si>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</si>
  <si>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</si>
  <si>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</si>
  <si>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</si>
  <si>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</si>
  <si>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</si>
  <si>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</si>
  <si>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</si>
  <si>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</si>
  <si>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</si>
  <si>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</si>
  <si>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</si>
  <si>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</si>
  <si>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</si>
  <si>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</si>
  <si>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</si>
  <si>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</si>
  <si>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</si>
  <si>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</si>
  <si>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</si>
  <si>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</si>
  <si>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</si>
  <si>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</si>
  <si>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</si>
  <si>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</si>
  <si>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</si>
  <si>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</si>
  <si>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</si>
  <si>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</si>
  <si>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</si>
  <si>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</si>
  <si>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</si>
  <si>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</si>
  <si>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</si>
  <si>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</si>
  <si>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</si>
  <si>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</si>
  <si>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</si>
  <si>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</si>
  <si>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</si>
  <si>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</si>
  <si>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</si>
  <si>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</si>
  <si>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</si>
  <si>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</si>
  <si>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</si>
  <si>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</si>
  <si>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</si>
  <si>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</si>
  <si>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</si>
  <si>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</si>
  <si>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</si>
  <si>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</si>
  <si>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</si>
  <si>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</si>
  <si>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</si>
  <si>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</si>
  <si>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</si>
  <si>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</si>
  <si>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</si>
  <si>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</si>
  <si>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</si>
  <si>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</si>
  <si>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</si>
  <si>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</si>
  <si>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</si>
  <si>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</si>
  <si>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</si>
  <si>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</si>
  <si>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</si>
  <si>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</si>
  <si>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</si>
  <si>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</si>
  <si>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</si>
  <si>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</si>
  <si>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</si>
  <si>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</si>
  <si>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</si>
  <si>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</si>
  <si>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</si>
  <si>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</si>
  <si>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</si>
  <si>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</si>
  <si>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</si>
  <si>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</si>
  <si>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</si>
  <si>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</si>
  <si>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</si>
  <si>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</si>
  <si>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</si>
  <si>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</si>
  <si>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</si>
  <si>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</si>
  <si>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</si>
  <si>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</si>
  <si>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</si>
  <si>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</si>
  <si>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</si>
  <si>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</si>
  <si>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</si>
  <si>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</si>
  <si>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</si>
  <si>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</si>
  <si>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</si>
  <si>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</si>
  <si>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</si>
  <si>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</si>
  <si>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</si>
  <si>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</si>
  <si>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</si>
  <si>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</si>
  <si>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</si>
  <si>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</si>
  <si>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</si>
  <si>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</si>
  <si>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</si>
  <si>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</si>
  <si>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</si>
  <si>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</si>
  <si>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</si>
  <si>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</si>
  <si>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</si>
  <si>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</si>
  <si>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</si>
  <si>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</si>
  <si>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</si>
  <si>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</si>
  <si>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</si>
  <si>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</si>
  <si>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</si>
  <si>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</si>
  <si>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</si>
  <si>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</si>
  <si>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</si>
  <si>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</si>
  <si>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</si>
  <si>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</si>
  <si>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</si>
  <si>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</si>
  <si>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</si>
  <si>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</si>
  <si>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</si>
  <si>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</si>
  <si>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</si>
  <si>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</si>
  <si>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</si>
  <si>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</si>
  <si>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</si>
  <si>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</si>
  <si>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</si>
  <si>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</si>
  <si>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</si>
  <si>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</si>
  <si>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</si>
  <si>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</si>
  <si>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</si>
  <si>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</si>
  <si>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</si>
  <si>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</si>
  <si>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</si>
  <si>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</si>
  <si>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</si>
  <si>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</si>
  <si>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</si>
  <si>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</si>
  <si>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</si>
  <si>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</si>
  <si>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</si>
  <si>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</si>
  <si>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</si>
  <si>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</si>
  <si>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</si>
  <si>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</si>
  <si>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</si>
  <si>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</si>
  <si>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</si>
  <si>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</si>
  <si>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</si>
  <si>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</si>
  <si>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</si>
  <si>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</si>
  <si>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</si>
  <si>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</si>
  <si>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</si>
  <si>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</si>
  <si>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</si>
  <si>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</si>
  <si>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</si>
  <si>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</si>
  <si>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</si>
  <si>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</si>
  <si>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</si>
  <si>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</si>
  <si>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</si>
  <si>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</si>
  <si>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</si>
  <si>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</si>
  <si>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</si>
  <si>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</si>
  <si>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</si>
  <si>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</si>
  <si>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</si>
  <si>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</si>
  <si>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</si>
  <si>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</si>
  <si>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</si>
  <si>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</si>
  <si>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</si>
  <si>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</si>
  <si>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</si>
  <si>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</si>
  <si>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</si>
  <si>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</si>
  <si>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</si>
  <si>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</si>
  <si>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</si>
  <si>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</si>
  <si>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</si>
  <si>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</si>
  <si>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</si>
  <si>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</si>
  <si>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</si>
  <si>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</si>
  <si>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</si>
  <si>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</si>
  <si>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</si>
  <si>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</si>
  <si>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</si>
  <si>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</si>
  <si>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</si>
  <si>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</si>
  <si>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</si>
  <si>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</si>
  <si>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</si>
  <si>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</si>
  <si>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</si>
  <si>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</si>
  <si>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</si>
  <si>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</si>
  <si>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</si>
  <si>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</si>
  <si>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</si>
  <si>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</si>
  <si>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</si>
  <si>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</si>
  <si>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</si>
  <si>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</si>
  <si>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</si>
  <si>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</si>
  <si>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</si>
  <si>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</si>
  <si>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</si>
  <si>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</si>
  <si>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</si>
  <si>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</si>
  <si>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</si>
  <si>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</si>
  <si>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</si>
  <si>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</si>
  <si>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</si>
  <si>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</si>
  <si>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</si>
  <si>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</si>
  <si>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</si>
  <si>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</si>
  <si>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</si>
  <si>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</si>
  <si>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</si>
  <si>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</si>
  <si>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</si>
  <si>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</si>
  <si>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</si>
  <si>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</si>
  <si>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</si>
  <si>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</si>
  <si>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</si>
  <si>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</si>
  <si>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</si>
  <si>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</si>
  <si>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</si>
  <si>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</si>
  <si>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</si>
  <si>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</si>
  <si>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</si>
  <si>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</si>
  <si>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</si>
  <si>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</si>
  <si>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</si>
  <si>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</si>
  <si>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</si>
  <si>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</si>
  <si>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</si>
  <si>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</si>
  <si>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</si>
  <si>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</si>
  <si>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</si>
  <si>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</si>
  <si>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</si>
  <si>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</si>
  <si>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</si>
  <si>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</si>
  <si>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</si>
  <si>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</si>
  <si>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</si>
  <si>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</si>
  <si>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</si>
  <si>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</si>
  <si>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</si>
  <si>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</si>
  <si>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</si>
  <si>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</si>
  <si>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</si>
  <si>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</si>
  <si>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</si>
  <si>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</si>
  <si>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</si>
  <si>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</si>
  <si>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</si>
  <si>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</si>
  <si>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</si>
  <si>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</si>
  <si>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</si>
  <si>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</si>
  <si>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</si>
  <si>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</si>
  <si>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</si>
  <si>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</si>
  <si>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</si>
  <si>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</si>
  <si>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</si>
  <si>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</si>
  <si>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</si>
  <si>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</si>
  <si>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</si>
  <si>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</si>
  <si>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</si>
  <si>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</si>
  <si>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</si>
  <si>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</si>
  <si>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</si>
  <si>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</si>
  <si>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</si>
  <si>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</si>
  <si>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</si>
  <si>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</si>
  <si>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</si>
  <si>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</si>
  <si>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</si>
  <si>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</si>
  <si>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</si>
  <si>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</si>
  <si>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</si>
  <si>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</si>
  <si>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</si>
  <si>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</si>
  <si>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</si>
  <si>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</si>
  <si>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</si>
  <si>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</si>
  <si>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</si>
  <si>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</si>
  <si>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</si>
  <si>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</si>
  <si>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</si>
  <si>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</si>
  <si>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</si>
  <si>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</si>
  <si>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</si>
  <si>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</si>
  <si>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</si>
  <si>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</si>
  <si>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</si>
  <si>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</si>
  <si>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</si>
  <si>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</si>
  <si>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</si>
  <si>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</si>
  <si>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</si>
  <si>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</si>
  <si>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</si>
  <si>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</si>
  <si>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</si>
  <si>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</si>
  <si>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</si>
  <si>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</si>
  <si>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</si>
  <si>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</si>
  <si>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</si>
  <si>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</si>
  <si>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</si>
  <si>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</si>
  <si>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</si>
  <si>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</si>
  <si>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</si>
  <si>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</si>
  <si>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</si>
  <si>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</si>
  <si>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</si>
  <si>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</si>
  <si>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</si>
  <si>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</si>
  <si>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</si>
  <si>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</si>
  <si>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</si>
  <si>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</si>
  <si>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</si>
  <si>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</si>
  <si>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</si>
  <si>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</si>
  <si>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</si>
  <si>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</si>
  <si>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</si>
  <si>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</si>
  <si>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</si>
  <si>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</si>
  <si>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</si>
  <si>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</si>
  <si>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</si>
  <si>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</si>
  <si>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</si>
  <si>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</si>
  <si>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</si>
  <si>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</si>
  <si>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</si>
  <si>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</si>
  <si>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</si>
  <si>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</si>
  <si>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</si>
  <si>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</si>
  <si>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</si>
  <si>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</si>
  <si>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</si>
  <si>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</si>
  <si>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</si>
  <si>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</si>
  <si>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</si>
  <si>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</si>
  <si>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</si>
  <si>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</si>
  <si>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</si>
  <si>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</si>
  <si>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</si>
  <si>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</si>
  <si>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</si>
  <si>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</si>
  <si>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</si>
  <si>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</si>
  <si>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</si>
  <si>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</si>
  <si>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</si>
  <si>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</si>
  <si>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</si>
  <si>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</si>
  <si>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</si>
  <si>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</si>
  <si>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</si>
  <si>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</si>
  <si>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</si>
  <si>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</si>
  <si>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</si>
  <si>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</si>
  <si>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</si>
  <si>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</si>
  <si>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</si>
  <si>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</si>
  <si>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</si>
  <si>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</si>
  <si>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</si>
  <si>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</si>
  <si>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</si>
  <si>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</si>
  <si>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</si>
  <si>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</si>
  <si>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</si>
  <si>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</si>
  <si>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</si>
  <si>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</si>
  <si>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</si>
  <si>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</si>
  <si>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</si>
  <si>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</si>
  <si>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</si>
  <si>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</si>
  <si>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</si>
  <si>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</si>
  <si>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</si>
  <si>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</si>
  <si>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</si>
  <si>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</si>
  <si>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</si>
  <si>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</si>
  <si>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</si>
  <si>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</si>
  <si>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</si>
  <si>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</si>
  <si>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</si>
  <si>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</si>
  <si>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</si>
  <si>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</si>
  <si>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</si>
  <si>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</si>
  <si>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</si>
  <si>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</si>
  <si>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</si>
  <si>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</si>
  <si>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</si>
  <si>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</si>
  <si>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</si>
  <si>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</si>
  <si>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</si>
  <si>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</si>
  <si>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</si>
  <si>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</si>
  <si>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</si>
  <si>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</si>
  <si>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</si>
  <si>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</si>
  <si>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</si>
  <si>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</si>
  <si>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</si>
  <si>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</si>
  <si>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</si>
  <si>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</si>
  <si>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</si>
  <si>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</si>
  <si>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</si>
  <si>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</si>
  <si>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</si>
  <si>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</si>
  <si>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</si>
  <si>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</si>
  <si>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</si>
  <si>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</si>
  <si>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</si>
  <si>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</si>
  <si>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</si>
  <si>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</si>
  <si>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</si>
  <si>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</si>
  <si>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</si>
  <si>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</si>
  <si>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</si>
  <si>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</si>
  <si>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</si>
  <si>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</si>
  <si>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</si>
  <si>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</si>
  <si>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</si>
  <si>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</si>
  <si>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</si>
  <si>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</si>
  <si>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</si>
  <si>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</si>
  <si>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</si>
  <si>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</si>
  <si>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</si>
  <si>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</si>
  <si>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</si>
  <si>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</si>
  <si>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</si>
  <si>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</si>
  <si>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</si>
  <si>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</si>
  <si>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</si>
  <si>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</si>
  <si>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</si>
  <si>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</si>
  <si>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</si>
  <si>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</si>
  <si>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</si>
  <si>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</si>
  <si>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</si>
  <si>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</si>
  <si>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</si>
  <si>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</si>
  <si>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</si>
  <si>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</si>
  <si>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</si>
  <si>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</si>
  <si>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</si>
  <si>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</si>
  <si>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New Local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</si>
  <si>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</si>
  <si>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</si>
  <si>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</si>
  <si>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</si>
  <si>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</si>
  <si>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</si>
  <si>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</si>
  <si>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</si>
  <si>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</si>
  <si>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</si>
  <si>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</si>
  <si>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</si>
  <si>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</si>
  <si>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</si>
  <si>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</si>
  <si>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</si>
  <si>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</si>
  <si>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</si>
  <si>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</si>
  <si>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</si>
  <si>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</si>
  <si>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</si>
  <si>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</si>
  <si>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</si>
  <si>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</si>
  <si>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</si>
  <si>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</si>
  <si>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</si>
  <si>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</si>
  <si>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</si>
  <si>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</si>
  <si>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</si>
  <si>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</si>
  <si>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</si>
  <si>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</si>
  <si>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</si>
  <si>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</si>
  <si>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</si>
  <si>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</si>
  <si>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</si>
  <si>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</si>
  <si>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</si>
  <si>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</si>
  <si>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</si>
  <si>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</si>
  <si>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</si>
  <si>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</si>
  <si>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</si>
  <si>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</si>
  <si>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</si>
  <si>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</si>
  <si>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</si>
  <si>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</si>
  <si>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</si>
  <si>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</si>
  <si>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</si>
  <si>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</si>
  <si>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</si>
  <si>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</si>
  <si>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</si>
  <si>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</si>
  <si>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</si>
  <si>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</si>
  <si>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</si>
  <si>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</si>
  <si>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</si>
  <si>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</si>
  <si>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</si>
  <si>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</si>
  <si>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</si>
  <si>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</si>
  <si>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</si>
  <si>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</si>
  <si>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</si>
  <si>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</si>
  <si>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</si>
  <si>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</si>
  <si>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</si>
  <si>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</si>
  <si>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</si>
  <si>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</si>
  <si>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</si>
  <si>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</si>
  <si>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</si>
  <si>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</si>
  <si>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</si>
  <si>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</si>
  <si>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</si>
  <si>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</si>
  <si>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</si>
  <si>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</si>
  <si>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</si>
  <si>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</si>
  <si>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</si>
  <si>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</si>
  <si>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</si>
  <si>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</si>
  <si>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</si>
  <si>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</si>
  <si>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</si>
  <si>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</si>
  <si>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</si>
  <si>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</si>
  <si>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</si>
  <si>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</si>
  <si>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</si>
  <si>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</si>
  <si>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</si>
  <si>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</si>
  <si>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</si>
  <si>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</si>
  <si>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</si>
  <si>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</si>
  <si>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</si>
  <si>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</si>
  <si>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</si>
  <si>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</si>
  <si>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</si>
  <si>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</si>
  <si>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</si>
  <si>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</si>
  <si>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</si>
  <si>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</si>
  <si>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</si>
  <si>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</si>
  <si>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</si>
  <si>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</si>
  <si>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NHS MS11-15 ST1-5 Dental Speciality Training</t>
  </si>
  <si>
    <t>NHS MS16-18 ST6-8 Dental Speciality Training</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</si>
  <si>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</si>
  <si>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</si>
  <si>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</si>
  <si>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</si>
  <si>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</si>
  <si>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</si>
  <si>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</si>
  <si>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</si>
  <si>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</si>
  <si>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</si>
  <si>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</si>
  <si>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</si>
  <si>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</si>
  <si>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</si>
  <si>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</si>
  <si>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</si>
  <si>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</si>
  <si>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</si>
  <si>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</si>
  <si>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</si>
  <si>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</si>
  <si>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</si>
  <si>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</si>
  <si>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</si>
  <si>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</si>
  <si>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</si>
  <si>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</si>
  <si>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</si>
  <si>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</si>
  <si>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</si>
  <si>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</si>
  <si>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</si>
  <si>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</si>
  <si>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</si>
  <si>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</si>
  <si>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</si>
  <si>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</si>
  <si>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</si>
  <si>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</si>
  <si>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</si>
  <si>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</si>
  <si>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</si>
  <si>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</si>
  <si>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</si>
  <si>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</si>
  <si>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</si>
  <si>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</si>
  <si>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</si>
  <si>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</si>
  <si>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</si>
  <si>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</si>
  <si>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</si>
  <si>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</si>
  <si>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</si>
  <si>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</si>
  <si>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</si>
  <si>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</si>
  <si>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</si>
  <si>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</si>
  <si>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</si>
  <si>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</si>
  <si>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</si>
  <si>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</si>
  <si>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</si>
  <si>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</si>
  <si>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</si>
  <si>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</si>
  <si>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</si>
  <si>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</si>
  <si>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</si>
  <si>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</si>
  <si>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Nodal point 1 (£29,384) local appointment grade code – MT01</t>
  </si>
  <si>
    <t>Nodal point 2 (£34,012) local appointment grade code – MT02</t>
  </si>
  <si>
    <t>Nodal point 3 (£40,257) local appointment grade code – MT03</t>
  </si>
  <si>
    <t>Nodal point 4 (£51,017) local appointment grade code – MT04</t>
  </si>
  <si>
    <t>Nodal point 5 (£58,398) local appointment grade code – MT05</t>
  </si>
  <si>
    <t>This rate is in arrears so backdates to April 2021 (added July 22)</t>
  </si>
  <si>
    <t>Effective from 1 April 2021</t>
  </si>
  <si>
    <t>MS11-15</t>
  </si>
  <si>
    <t>MS16-18</t>
  </si>
  <si>
    <t>No change to 2021 rate</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</si>
  <si>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</si>
  <si>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</si>
  <si>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</si>
  <si>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</si>
  <si>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</si>
  <si>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</si>
  <si>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</si>
  <si>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</si>
  <si>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</si>
  <si>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</si>
  <si>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</si>
  <si>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</si>
  <si>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</si>
  <si>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</si>
  <si>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</si>
  <si>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</si>
  <si>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</si>
  <si>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</si>
  <si>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</si>
  <si>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</si>
  <si>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</si>
  <si>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</si>
  <si>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</si>
  <si>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</si>
  <si>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</si>
  <si>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</si>
  <si>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</si>
  <si>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</si>
  <si>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</si>
  <si>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</si>
  <si>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</si>
  <si>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</si>
  <si>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</si>
  <si>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</si>
  <si>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</si>
  <si>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</si>
  <si>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</si>
  <si>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</si>
  <si>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</si>
  <si>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</si>
  <si>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</si>
  <si>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</si>
  <si>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</si>
  <si>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</si>
  <si>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</si>
  <si>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</si>
  <si>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</si>
  <si>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</si>
  <si>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</si>
  <si>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</si>
  <si>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</si>
  <si>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</si>
  <si>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</si>
  <si>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</si>
  <si>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</si>
  <si>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</si>
  <si>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</si>
  <si>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</si>
  <si>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</si>
  <si>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</si>
  <si>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</si>
  <si>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</si>
  <si>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</si>
  <si>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</si>
  <si>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</si>
  <si>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</si>
  <si>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</si>
  <si>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</si>
  <si>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</si>
  <si>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</si>
  <si>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</si>
  <si>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</si>
  <si>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</si>
  <si>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</si>
  <si>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</si>
  <si>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</si>
  <si>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</si>
  <si>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</si>
  <si>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</si>
  <si>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</si>
  <si>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</si>
  <si>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</si>
  <si>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</si>
  <si>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</si>
  <si>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</si>
  <si>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</si>
  <si>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</si>
  <si>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</si>
  <si>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</si>
  <si>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</si>
  <si>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</si>
  <si>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</si>
  <si>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</si>
  <si>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</si>
  <si>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</si>
  <si>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</si>
  <si>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</si>
  <si>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</si>
  <si>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</si>
  <si>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</si>
  <si>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</si>
  <si>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</si>
  <si>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</si>
  <si>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</si>
  <si>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</si>
  <si>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</si>
  <si>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</si>
  <si>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</si>
  <si>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</si>
  <si>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</si>
  <si>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</si>
  <si>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</si>
  <si>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</si>
  <si>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 xml:space="preserve">Pay Circular (M&amp;D) 3/2022 </t>
  </si>
  <si>
    <t>Removed from Pay Circular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</si>
</sst>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8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s>
  <fills count="2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theme="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s>
  <borders count="67">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1171">
    <xf numFmtId="0" fontId="0" fillId="0" borderId="0" xfId="0"/>
    <xf numFmtId="0" fontId="5" fillId="0" borderId="0" xfId="0" applyFont="1"/>
    <xf numFmtId="0" fontId="5" fillId="0" borderId="0" xfId="0" applyFont="1" applyAlignment="1">
      <alignment horizontal="center"/>
    </xf>
    <xf numFmtId="2" fontId="5"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0" fillId="0" borderId="0" xfId="0" applyFill="1" applyBorder="1"/>
    <xf numFmtId="0" fontId="0" fillId="0" borderId="0" xfId="0" applyFill="1" applyBorder="1" applyAlignment="1">
      <alignment horizontal="center"/>
    </xf>
    <xf numFmtId="0" fontId="0" fillId="0" borderId="0" xfId="0" applyFill="1"/>
    <xf numFmtId="0" fontId="0" fillId="0" borderId="0" xfId="0" applyFill="1" applyAlignment="1">
      <alignment horizontal="center"/>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8" fillId="0" borderId="2" xfId="0" applyFont="1" applyBorder="1"/>
    <xf numFmtId="0" fontId="0" fillId="0" borderId="2" xfId="0" applyBorder="1"/>
    <xf numFmtId="0" fontId="0" fillId="0" borderId="0" xfId="0" applyNumberFormat="1"/>
    <xf numFmtId="0" fontId="13" fillId="0" borderId="0" xfId="0" applyNumberFormat="1" applyFont="1" applyFill="1" applyBorder="1" applyProtection="1">
      <protection locked="0"/>
    </xf>
    <xf numFmtId="0" fontId="9" fillId="0" borderId="2" xfId="0" applyFont="1" applyBorder="1"/>
    <xf numFmtId="0" fontId="15" fillId="0" borderId="2" xfId="0" applyFont="1" applyBorder="1" applyAlignment="1">
      <alignment horizontal="right"/>
    </xf>
    <xf numFmtId="0" fontId="0" fillId="0" borderId="2" xfId="0" applyNumberFormat="1" applyBorder="1"/>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applyBorder="1"/>
    <xf numFmtId="0" fontId="0" fillId="0" borderId="0" xfId="0" applyBorder="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0" fillId="0" borderId="0" xfId="0" applyAlignment="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applyBorder="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15" fontId="0" fillId="0" borderId="0" xfId="0" applyNumberFormat="1" applyFill="1"/>
    <xf numFmtId="0" fontId="0" fillId="0" borderId="0" xfId="0" applyNumberFormat="1" applyFill="1"/>
    <xf numFmtId="0" fontId="13" fillId="0" borderId="0" xfId="0" applyFont="1"/>
    <xf numFmtId="2" fontId="0" fillId="0" borderId="0" xfId="0" applyNumberFormat="1" applyFill="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0" xfId="0" applyFont="1" applyBorder="1"/>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5" fillId="0" borderId="0" xfId="0" applyFont="1" applyFill="1"/>
    <xf numFmtId="0" fontId="13" fillId="0" borderId="0" xfId="0" applyFont="1" applyFill="1"/>
    <xf numFmtId="0" fontId="0" fillId="5" borderId="0" xfId="0" applyFill="1"/>
    <xf numFmtId="0" fontId="0" fillId="5" borderId="0" xfId="0" applyFill="1" applyAlignment="1">
      <alignment horizontal="center"/>
    </xf>
    <xf numFmtId="0" fontId="0" fillId="6" borderId="0" xfId="0" applyFill="1"/>
    <xf numFmtId="0" fontId="0" fillId="0" borderId="0" xfId="0" quotePrefix="1" applyNumberFormat="1" applyFill="1"/>
    <xf numFmtId="0" fontId="0" fillId="0" borderId="0" xfId="0" quotePrefix="1" applyNumberFormat="1" applyFill="1" applyProtection="1">
      <protection locked="0"/>
    </xf>
    <xf numFmtId="0" fontId="0" fillId="0" borderId="0" xfId="0" applyFill="1" applyProtection="1">
      <protection locked="0"/>
    </xf>
    <xf numFmtId="0" fontId="13" fillId="0" borderId="0" xfId="0" applyFont="1" applyFill="1" applyAlignment="1">
      <alignment horizontal="left"/>
    </xf>
    <xf numFmtId="0" fontId="0" fillId="0" borderId="1" xfId="0" quotePrefix="1" applyNumberFormat="1" applyFill="1" applyBorder="1"/>
    <xf numFmtId="14" fontId="0" fillId="0" borderId="0" xfId="0" applyNumberFormat="1"/>
    <xf numFmtId="0" fontId="13" fillId="0" borderId="0" xfId="0" quotePrefix="1" applyNumberFormat="1" applyFont="1" applyFill="1"/>
    <xf numFmtId="0" fontId="13" fillId="0" borderId="0" xfId="0" applyFont="1" applyAlignme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Border="1" applyAlignment="1">
      <alignment horizontal="left" vertical="top"/>
    </xf>
    <xf numFmtId="2" fontId="22" fillId="0" borderId="0" xfId="0" applyNumberFormat="1" applyFont="1" applyBorder="1" applyAlignment="1">
      <alignment vertical="top"/>
    </xf>
    <xf numFmtId="2" fontId="26" fillId="0" borderId="0" xfId="0" applyNumberFormat="1" applyFont="1" applyBorder="1" applyAlignment="1">
      <alignment horizontal="center" vertical="top"/>
    </xf>
    <xf numFmtId="0" fontId="29" fillId="0" borderId="0" xfId="0" applyNumberFormat="1" applyFont="1" applyBorder="1" applyAlignment="1">
      <alignment horizontal="center" vertical="top"/>
    </xf>
    <xf numFmtId="0" fontId="29" fillId="0" borderId="0" xfId="0" quotePrefix="1" applyFont="1" applyBorder="1" applyAlignment="1">
      <alignment horizontal="left" vertical="top"/>
    </xf>
    <xf numFmtId="0" fontId="0" fillId="0" borderId="22" xfId="0" applyBorder="1"/>
    <xf numFmtId="2" fontId="22" fillId="0" borderId="0" xfId="0" applyNumberFormat="1" applyFont="1" applyBorder="1" applyAlignment="1" applyProtection="1">
      <alignment vertical="top"/>
    </xf>
    <xf numFmtId="2" fontId="26" fillId="0" borderId="0" xfId="0" applyNumberFormat="1" applyFont="1" applyBorder="1" applyAlignment="1" applyProtection="1">
      <alignment horizontal="center" vertical="top"/>
    </xf>
    <xf numFmtId="0" fontId="29" fillId="0" borderId="0" xfId="0" applyNumberFormat="1" applyFont="1" applyBorder="1" applyAlignment="1" applyProtection="1">
      <alignment horizontal="center" vertical="top"/>
    </xf>
    <xf numFmtId="0" fontId="29" fillId="0" borderId="0" xfId="0" applyFont="1" applyBorder="1" applyAlignment="1">
      <alignment vertical="top"/>
    </xf>
    <xf numFmtId="2" fontId="22" fillId="0" borderId="0" xfId="0" applyNumberFormat="1" applyFont="1"/>
    <xf numFmtId="2" fontId="22" fillId="0" borderId="0" xfId="0" applyNumberFormat="1" applyFont="1" applyBorder="1" applyAlignment="1" applyProtection="1">
      <alignment horizontal="right" vertical="top"/>
    </xf>
    <xf numFmtId="2" fontId="29" fillId="0" borderId="0" xfId="0" applyNumberFormat="1" applyFont="1" applyBorder="1" applyAlignment="1" applyProtection="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applyFill="1"/>
    <xf numFmtId="0" fontId="5" fillId="0" borderId="0" xfId="0" applyFont="1" applyBorder="1"/>
    <xf numFmtId="1" fontId="30" fillId="0" borderId="15" xfId="0" applyNumberFormat="1" applyFont="1" applyBorder="1"/>
    <xf numFmtId="0" fontId="38" fillId="0" borderId="2" xfId="0" applyFont="1" applyBorder="1"/>
    <xf numFmtId="0" fontId="6" fillId="0" borderId="3" xfId="0" applyFont="1" applyBorder="1"/>
    <xf numFmtId="0" fontId="0" fillId="0" borderId="5" xfId="0" applyFill="1" applyBorder="1"/>
    <xf numFmtId="0" fontId="19" fillId="0" borderId="9" xfId="0" applyFont="1" applyFill="1" applyBorder="1" applyAlignment="1">
      <alignment horizontal="left"/>
    </xf>
    <xf numFmtId="169" fontId="0" fillId="3" borderId="0" xfId="0" applyNumberFormat="1" applyFill="1"/>
    <xf numFmtId="0" fontId="13" fillId="0" borderId="16" xfId="0" applyFont="1" applyBorder="1" applyAlignment="1">
      <alignment horizontal="left" wrapText="1"/>
    </xf>
    <xf numFmtId="0" fontId="30" fillId="0" borderId="0" xfId="0" applyFont="1" applyFill="1"/>
    <xf numFmtId="0" fontId="41" fillId="0" borderId="0" xfId="0" applyFont="1"/>
    <xf numFmtId="0" fontId="30" fillId="0" borderId="0" xfId="0" applyNumberFormat="1" applyFont="1" applyFill="1"/>
    <xf numFmtId="1" fontId="40" fillId="0" borderId="5" xfId="0" applyNumberFormat="1" applyFont="1" applyBorder="1"/>
    <xf numFmtId="0" fontId="30" fillId="0" borderId="0" xfId="0" applyFont="1"/>
    <xf numFmtId="1" fontId="30" fillId="0" borderId="10" xfId="0" applyNumberFormat="1" applyFont="1" applyBorder="1"/>
    <xf numFmtId="0" fontId="30" fillId="0" borderId="0" xfId="0" applyNumberFormat="1" applyFont="1"/>
    <xf numFmtId="0" fontId="44" fillId="0" borderId="19" xfId="0" applyFont="1" applyBorder="1"/>
    <xf numFmtId="168" fontId="30" fillId="0" borderId="0" xfId="0" applyNumberFormat="1" applyFont="1" applyBorder="1"/>
    <xf numFmtId="0" fontId="30" fillId="0" borderId="14" xfId="0" applyFont="1" applyBorder="1"/>
    <xf numFmtId="0" fontId="30" fillId="0" borderId="0" xfId="0" applyFont="1" applyBorder="1"/>
    <xf numFmtId="0" fontId="30" fillId="0" borderId="0" xfId="0" applyFont="1" applyFill="1" applyBorder="1"/>
    <xf numFmtId="0" fontId="30" fillId="0" borderId="6" xfId="0" applyFont="1" applyBorder="1"/>
    <xf numFmtId="1" fontId="40" fillId="0" borderId="13" xfId="0" applyNumberFormat="1" applyFont="1" applyBorder="1"/>
    <xf numFmtId="1" fontId="30" fillId="0" borderId="0" xfId="0" applyNumberFormat="1" applyFont="1" applyBorder="1"/>
    <xf numFmtId="0" fontId="46" fillId="0" borderId="0" xfId="0" applyFont="1"/>
    <xf numFmtId="1" fontId="40" fillId="0" borderId="0" xfId="0" applyNumberFormat="1" applyFont="1" applyBorder="1"/>
    <xf numFmtId="1" fontId="30" fillId="0" borderId="6" xfId="0" applyNumberFormat="1" applyFont="1" applyBorder="1"/>
    <xf numFmtId="1" fontId="0" fillId="0" borderId="0" xfId="0" applyNumberFormat="1" applyFill="1"/>
    <xf numFmtId="0" fontId="13" fillId="0" borderId="17" xfId="0" applyFont="1" applyBorder="1" applyAlignment="1">
      <alignment horizontal="left" wrapText="1"/>
    </xf>
    <xf numFmtId="0" fontId="5" fillId="0" borderId="17" xfId="0" applyFont="1" applyBorder="1" applyAlignment="1">
      <alignment horizontal="center"/>
    </xf>
    <xf numFmtId="0" fontId="5" fillId="0" borderId="18" xfId="0" applyFont="1" applyBorder="1" applyAlignment="1">
      <alignment horizontal="center"/>
    </xf>
    <xf numFmtId="0" fontId="0" fillId="0" borderId="14" xfId="0" applyBorder="1" applyAlignment="1">
      <alignment vertical="top" wrapText="1"/>
    </xf>
    <xf numFmtId="0" fontId="0" fillId="0" borderId="0" xfId="0" applyBorder="1" applyAlignment="1">
      <alignment vertical="top" wrapText="1"/>
    </xf>
    <xf numFmtId="0" fontId="0" fillId="0" borderId="6" xfId="0" applyBorder="1" applyAlignment="1">
      <alignment vertical="top" wrapText="1"/>
    </xf>
    <xf numFmtId="0" fontId="0" fillId="0" borderId="4" xfId="0" applyNumberFormat="1" applyBorder="1"/>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14" fillId="0" borderId="4" xfId="0" applyFont="1" applyBorder="1" applyAlignment="1">
      <alignment horizontal="right"/>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8" fillId="0" borderId="7" xfId="0" applyFont="1" applyBorder="1" applyAlignment="1">
      <alignment horizontal="center"/>
    </xf>
    <xf numFmtId="0" fontId="8" fillId="0" borderId="3" xfId="0" applyFont="1" applyBorder="1" applyAlignment="1">
      <alignment horizontal="center"/>
    </xf>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applyFill="1" applyBorder="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30" fillId="0" borderId="0" xfId="0" applyNumberFormat="1" applyFont="1" applyBorder="1"/>
    <xf numFmtId="0" fontId="45" fillId="0" borderId="0" xfId="0" applyNumberFormat="1" applyFont="1" applyBorder="1" applyAlignment="1">
      <alignment horizontal="center"/>
    </xf>
    <xf numFmtId="0" fontId="13" fillId="0" borderId="11" xfId="0" applyNumberFormat="1" applyFont="1" applyFill="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0" fillId="0" borderId="10" xfId="0" applyBorder="1" applyAlignment="1"/>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5" xfId="0" applyBorder="1" applyAlignment="1"/>
    <xf numFmtId="0" fontId="0" fillId="0" borderId="6" xfId="0" applyBorder="1" applyAlignment="1">
      <alignment horizontal="left" vertical="top" wrapText="1"/>
    </xf>
    <xf numFmtId="6" fontId="0" fillId="0" borderId="0" xfId="0" applyNumberFormat="1" applyBorder="1"/>
    <xf numFmtId="2" fontId="0" fillId="0" borderId="23" xfId="0" applyNumberFormat="1" applyFill="1" applyBorder="1"/>
    <xf numFmtId="2" fontId="0" fillId="0" borderId="24" xfId="0" applyNumberFormat="1" applyFill="1" applyBorder="1"/>
    <xf numFmtId="2" fontId="0" fillId="0" borderId="0" xfId="0" applyNumberFormat="1" applyFill="1" applyBorder="1"/>
    <xf numFmtId="2" fontId="13" fillId="0" borderId="0" xfId="0" applyNumberFormat="1" applyFont="1" applyFill="1"/>
    <xf numFmtId="0" fontId="0" fillId="0" borderId="0" xfId="0" applyBorder="1" applyAlignment="1">
      <alignment horizontal="center"/>
    </xf>
    <xf numFmtId="0" fontId="20" fillId="0" borderId="0" xfId="0" applyFont="1" applyBorder="1" applyAlignment="1">
      <alignment horizontal="center" vertical="top" wrapText="1"/>
    </xf>
    <xf numFmtId="0" fontId="13" fillId="0" borderId="0" xfId="0" applyFont="1" applyFill="1" applyBorder="1" applyAlignment="1">
      <alignment vertical="top" wrapText="1"/>
    </xf>
    <xf numFmtId="0" fontId="0" fillId="0" borderId="0" xfId="0" applyAlignment="1">
      <alignment wrapText="1"/>
    </xf>
    <xf numFmtId="2" fontId="0" fillId="0" borderId="0" xfId="0" applyNumberFormat="1" applyFill="1" applyAlignment="1" applyProtection="1">
      <protection locked="0"/>
    </xf>
    <xf numFmtId="0" fontId="0" fillId="0" borderId="0" xfId="0" applyProtection="1">
      <protection locked="0"/>
    </xf>
    <xf numFmtId="171" fontId="0" fillId="0" borderId="0" xfId="0" applyNumberFormat="1" applyFill="1"/>
    <xf numFmtId="0" fontId="13" fillId="0" borderId="0" xfId="0" applyNumberFormat="1" applyFont="1" applyFill="1"/>
    <xf numFmtId="0" fontId="5" fillId="0" borderId="12" xfId="0" applyFont="1" applyFill="1" applyBorder="1"/>
    <xf numFmtId="0" fontId="30" fillId="0" borderId="0" xfId="0" applyNumberFormat="1" applyFont="1" applyFill="1" applyAlignment="1">
      <alignment horizontal="center"/>
    </xf>
    <xf numFmtId="0" fontId="0" fillId="0" borderId="0" xfId="0" quotePrefix="1" applyNumberFormat="1" applyFill="1" applyAlignment="1"/>
    <xf numFmtId="0" fontId="0" fillId="0" borderId="0" xfId="0" applyNumberFormat="1" applyFill="1" applyAlignment="1"/>
    <xf numFmtId="0" fontId="13" fillId="0" borderId="0" xfId="0" applyFont="1" applyFill="1" applyAlignment="1"/>
    <xf numFmtId="0" fontId="0" fillId="0" borderId="1" xfId="0" quotePrefix="1" applyNumberFormat="1" applyFill="1" applyBorder="1" applyAlignment="1"/>
    <xf numFmtId="0" fontId="0" fillId="0" borderId="0" xfId="0" applyNumberFormat="1" applyFill="1" applyBorder="1"/>
    <xf numFmtId="0" fontId="0" fillId="0" borderId="0" xfId="0" applyBorder="1" applyAlignment="1">
      <alignment horizontal="right"/>
    </xf>
    <xf numFmtId="0" fontId="33" fillId="0" borderId="0" xfId="0" applyFont="1" applyBorder="1"/>
    <xf numFmtId="0" fontId="30" fillId="0" borderId="25" xfId="0" applyFont="1" applyBorder="1"/>
    <xf numFmtId="15" fontId="5" fillId="0" borderId="0" xfId="0" applyNumberFormat="1" applyFont="1"/>
    <xf numFmtId="3" fontId="30" fillId="0" borderId="0" xfId="0" applyNumberFormat="1" applyFont="1" applyBorder="1"/>
    <xf numFmtId="3" fontId="45" fillId="0" borderId="0" xfId="0" applyNumberFormat="1" applyFont="1" applyBorder="1" applyAlignment="1">
      <alignment horizontal="center"/>
    </xf>
    <xf numFmtId="0" fontId="6" fillId="0" borderId="7" xfId="0" applyFont="1" applyBorder="1"/>
    <xf numFmtId="0" fontId="50" fillId="0" borderId="2" xfId="0" applyFont="1" applyBorder="1"/>
    <xf numFmtId="2" fontId="13" fillId="0" borderId="0" xfId="0" applyNumberFormat="1" applyFont="1" applyFill="1" applyBorder="1" applyProtection="1">
      <protection locked="0"/>
    </xf>
    <xf numFmtId="0" fontId="0" fillId="0" borderId="0" xfId="0" quotePrefix="1" applyNumberFormat="1"/>
    <xf numFmtId="0" fontId="0" fillId="0" borderId="0" xfId="0" quotePrefix="1" applyNumberForma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Fill="1" applyBorder="1"/>
    <xf numFmtId="0" fontId="5" fillId="0" borderId="4" xfId="0" applyFont="1" applyBorder="1"/>
    <xf numFmtId="0" fontId="13" fillId="0" borderId="0" xfId="0" applyNumberFormat="1" applyFont="1" applyFill="1" applyBorder="1"/>
    <xf numFmtId="0" fontId="6" fillId="0" borderId="0" xfId="0" applyFont="1" applyBorder="1"/>
    <xf numFmtId="0" fontId="5" fillId="0" borderId="0" xfId="0" applyFont="1" applyBorder="1" applyAlignment="1">
      <alignment horizontal="center"/>
    </xf>
    <xf numFmtId="3" fontId="5" fillId="0" borderId="0" xfId="0" applyNumberFormat="1" applyFont="1" applyBorder="1"/>
    <xf numFmtId="3" fontId="5" fillId="0" borderId="0" xfId="0" applyNumberFormat="1" applyFont="1" applyFill="1" applyBorder="1"/>
    <xf numFmtId="0" fontId="5" fillId="0" borderId="3" xfId="0" applyFont="1" applyBorder="1" applyAlignment="1">
      <alignment horizontal="center"/>
    </xf>
    <xf numFmtId="3" fontId="5" fillId="0" borderId="4" xfId="0" applyNumberFormat="1" applyFont="1" applyBorder="1"/>
    <xf numFmtId="0" fontId="5" fillId="0" borderId="4" xfId="0" applyFont="1" applyFill="1" applyBorder="1" applyAlignment="1">
      <alignment horizontal="center"/>
    </xf>
    <xf numFmtId="171" fontId="5" fillId="0" borderId="0" xfId="0" applyNumberFormat="1" applyFont="1"/>
    <xf numFmtId="0" fontId="5" fillId="0" borderId="26" xfId="0" applyFont="1" applyBorder="1"/>
    <xf numFmtId="0" fontId="5" fillId="0" borderId="26" xfId="0" applyFont="1" applyBorder="1" applyAlignment="1">
      <alignment horizontal="center"/>
    </xf>
    <xf numFmtId="171" fontId="0" fillId="0" borderId="0" xfId="0" applyNumberFormat="1"/>
    <xf numFmtId="0" fontId="5" fillId="0" borderId="0" xfId="0" applyFont="1" applyBorder="1" applyAlignment="1"/>
    <xf numFmtId="0" fontId="0" fillId="8" borderId="0" xfId="0" applyFill="1"/>
    <xf numFmtId="0" fontId="13" fillId="0" borderId="0" xfId="0" applyFont="1" applyAlignment="1">
      <alignment horizontal="center"/>
    </xf>
    <xf numFmtId="0" fontId="13" fillId="0" borderId="0" xfId="0" applyFont="1" applyFill="1" applyBorder="1" applyAlignment="1">
      <alignment horizontal="center"/>
    </xf>
    <xf numFmtId="2" fontId="0" fillId="0" borderId="0" xfId="0" quotePrefix="1" applyNumberFormat="1" applyProtection="1">
      <protection locked="0"/>
    </xf>
    <xf numFmtId="2" fontId="0" fillId="8" borderId="0" xfId="0" applyNumberFormat="1" applyFill="1"/>
    <xf numFmtId="0" fontId="13" fillId="0" borderId="0" xfId="0" applyFont="1" applyFill="1" applyBorder="1" applyAlignment="1">
      <alignment horizontal="left"/>
    </xf>
    <xf numFmtId="0" fontId="0" fillId="0" borderId="0" xfId="0" quotePrefix="1" applyNumberFormat="1" applyFill="1" applyBorder="1"/>
    <xf numFmtId="0" fontId="0" fillId="0" borderId="0" xfId="0" applyNumberFormat="1" applyBorder="1"/>
    <xf numFmtId="0" fontId="13" fillId="0" borderId="0" xfId="0" applyFont="1" applyFill="1" applyBorder="1" applyAlignment="1"/>
    <xf numFmtId="0" fontId="0" fillId="0" borderId="0" xfId="0" quotePrefix="1" applyNumberFormat="1" applyFill="1" applyBorder="1" applyAlignment="1"/>
    <xf numFmtId="0" fontId="5" fillId="0" borderId="0" xfId="0" applyFont="1" applyAlignment="1">
      <alignment vertical="center"/>
    </xf>
    <xf numFmtId="0" fontId="0" fillId="0" borderId="0" xfId="0" applyBorder="1" applyAlignment="1">
      <alignment horizontal="left" wrapText="1"/>
    </xf>
    <xf numFmtId="3" fontId="0" fillId="0" borderId="0" xfId="0" applyNumberFormat="1" applyFill="1"/>
    <xf numFmtId="0" fontId="0" fillId="0" borderId="0" xfId="0" applyBorder="1" applyAlignment="1"/>
    <xf numFmtId="14" fontId="0" fillId="0" borderId="0" xfId="0" applyNumberFormat="1" applyFill="1"/>
    <xf numFmtId="15" fontId="13" fillId="0" borderId="0" xfId="0" applyNumberFormat="1" applyFont="1" applyAlignment="1">
      <alignment horizontal="center" wrapText="1"/>
    </xf>
    <xf numFmtId="0" fontId="5" fillId="0" borderId="26" xfId="0" quotePrefix="1" applyNumberFormat="1" applyFont="1" applyFill="1" applyBorder="1" applyAlignment="1">
      <alignment wrapText="1"/>
    </xf>
    <xf numFmtId="0" fontId="5" fillId="0" borderId="26" xfId="0" applyNumberFormat="1" applyFont="1" applyFill="1" applyBorder="1" applyAlignment="1">
      <alignment wrapText="1"/>
    </xf>
    <xf numFmtId="0" fontId="5" fillId="0" borderId="26" xfId="0" applyFont="1" applyFill="1" applyBorder="1" applyAlignment="1">
      <alignment wrapText="1"/>
    </xf>
    <xf numFmtId="2" fontId="5" fillId="0" borderId="26" xfId="0" applyNumberFormat="1" applyFont="1" applyFill="1" applyBorder="1" applyAlignment="1">
      <alignment wrapText="1"/>
    </xf>
    <xf numFmtId="0" fontId="5" fillId="0" borderId="26" xfId="0" applyFont="1" applyFill="1" applyBorder="1" applyAlignment="1">
      <alignment horizontal="right"/>
    </xf>
    <xf numFmtId="171" fontId="5" fillId="0" borderId="26" xfId="0" applyNumberFormat="1" applyFont="1" applyBorder="1" applyAlignment="1">
      <alignment horizontal="center" wrapText="1"/>
    </xf>
    <xf numFmtId="0" fontId="5" fillId="0" borderId="0" xfId="0" applyFont="1" applyFill="1" applyAlignment="1">
      <alignment horizontal="right"/>
    </xf>
    <xf numFmtId="164" fontId="5" fillId="0" borderId="0" xfId="0" applyNumberFormat="1" applyFont="1" applyFill="1" applyAlignment="1">
      <alignment horizontal="right"/>
    </xf>
    <xf numFmtId="1" fontId="0" fillId="8" borderId="0" xfId="0" applyNumberFormat="1" applyFill="1"/>
    <xf numFmtId="0" fontId="0" fillId="8" borderId="0" xfId="0" applyNumberFormat="1" applyFill="1"/>
    <xf numFmtId="2" fontId="0" fillId="8" borderId="0" xfId="0" applyNumberFormat="1" applyFill="1" applyBorder="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1" fontId="0" fillId="5" borderId="0" xfId="0" applyNumberFormat="1" applyFill="1"/>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0" fillId="0" borderId="13" xfId="0" applyFill="1" applyBorder="1"/>
    <xf numFmtId="0" fontId="13" fillId="0" borderId="0" xfId="0" applyFont="1" applyFill="1" applyBorder="1"/>
    <xf numFmtId="0" fontId="5" fillId="0" borderId="14" xfId="0" applyFont="1" applyFill="1" applyBorder="1"/>
    <xf numFmtId="0" fontId="0" fillId="0" borderId="19" xfId="0" applyFill="1" applyBorder="1"/>
    <xf numFmtId="0" fontId="0" fillId="0" borderId="15" xfId="0" applyFill="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Border="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applyBorder="1"/>
    <xf numFmtId="0" fontId="27" fillId="0" borderId="0" xfId="0" applyNumberFormat="1" applyFont="1" applyBorder="1"/>
    <xf numFmtId="0" fontId="27" fillId="0" borderId="0" xfId="0" applyFont="1" applyBorder="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3" fillId="0" borderId="30" xfId="0" applyFont="1" applyFill="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applyFill="1" applyBorder="1"/>
    <xf numFmtId="1" fontId="30" fillId="0" borderId="0" xfId="0" applyNumberFormat="1" applyFont="1" applyFill="1" applyBorder="1"/>
    <xf numFmtId="0" fontId="12" fillId="0" borderId="0" xfId="0" applyFont="1" applyFill="1"/>
    <xf numFmtId="0" fontId="34" fillId="0" borderId="0" xfId="0" applyFont="1" applyBorder="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Fill="1" applyBorder="1"/>
    <xf numFmtId="0" fontId="40" fillId="0" borderId="31" xfId="0" applyFont="1" applyFill="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3" fontId="40" fillId="0" borderId="27" xfId="0" applyNumberFormat="1" applyFont="1" applyFill="1" applyBorder="1"/>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applyBorder="1"/>
    <xf numFmtId="0" fontId="34" fillId="0" borderId="0" xfId="0" applyFont="1" applyFill="1" applyBorder="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applyBorder="1" applyAlignment="1"/>
    <xf numFmtId="0" fontId="41" fillId="0" borderId="0" xfId="0" applyFont="1" applyAlignme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NumberFormat="1" applyFont="1" applyBorder="1" applyAlignment="1">
      <alignment horizontal="center"/>
    </xf>
    <xf numFmtId="3" fontId="30" fillId="0" borderId="28" xfId="0" applyNumberFormat="1" applyFont="1" applyBorder="1" applyAlignment="1">
      <alignment horizontal="center"/>
    </xf>
    <xf numFmtId="0" fontId="42" fillId="0" borderId="0" xfId="0" applyFont="1" applyBorder="1"/>
    <xf numFmtId="3" fontId="30" fillId="0" borderId="0" xfId="0" applyNumberFormat="1" applyFont="1" applyBorder="1" applyAlignment="1">
      <alignment horizontal="center"/>
    </xf>
    <xf numFmtId="4" fontId="30" fillId="0" borderId="28" xfId="0" applyNumberFormat="1" applyFont="1" applyBorder="1" applyAlignment="1">
      <alignment horizontal="center"/>
    </xf>
    <xf numFmtId="4" fontId="30" fillId="0" borderId="0" xfId="0" applyNumberFormat="1" applyFont="1" applyBorder="1" applyAlignment="1">
      <alignment horizontal="center"/>
    </xf>
    <xf numFmtId="0" fontId="42" fillId="0" borderId="7" xfId="0" applyFont="1" applyBorder="1"/>
    <xf numFmtId="4" fontId="30" fillId="0" borderId="6" xfId="0" applyNumberFormat="1" applyFont="1" applyBorder="1" applyAlignment="1">
      <alignment horizontal="center"/>
    </xf>
    <xf numFmtId="0" fontId="41" fillId="0" borderId="27" xfId="0" applyFont="1" applyBorder="1"/>
    <xf numFmtId="0" fontId="45" fillId="0" borderId="0" xfId="0" applyFont="1" applyBorder="1"/>
    <xf numFmtId="0" fontId="41" fillId="0" borderId="34" xfId="0" applyFont="1" applyBorder="1"/>
    <xf numFmtId="0" fontId="41" fillId="0" borderId="20" xfId="0" applyFont="1" applyBorder="1"/>
    <xf numFmtId="0" fontId="45" fillId="0" borderId="25" xfId="0" applyFont="1" applyBorder="1"/>
    <xf numFmtId="3" fontId="30" fillId="0" borderId="24" xfId="0" applyNumberFormat="1" applyFont="1" applyBorder="1"/>
    <xf numFmtId="0" fontId="0" fillId="0" borderId="14" xfId="0" applyBorder="1" applyAlignment="1">
      <alignment wrapText="1"/>
    </xf>
    <xf numFmtId="0" fontId="44" fillId="0" borderId="0" xfId="0" applyFont="1" applyBorder="1"/>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0" fontId="40" fillId="0" borderId="27" xfId="0" applyFont="1" applyBorder="1" applyAlignment="1">
      <alignment horizontal="center"/>
    </xf>
    <xf numFmtId="1" fontId="5" fillId="0" borderId="9" xfId="0" applyNumberFormat="1" applyFont="1" applyBorder="1" applyAlignment="1"/>
    <xf numFmtId="1" fontId="5" fillId="0" borderId="0" xfId="0" applyNumberFormat="1" applyFont="1" applyAlignment="1"/>
    <xf numFmtId="0" fontId="40" fillId="0" borderId="27" xfId="0" applyFont="1" applyBorder="1" applyAlignment="1"/>
    <xf numFmtId="3" fontId="30" fillId="0" borderId="28" xfId="0" applyNumberFormat="1" applyFont="1" applyBorder="1" applyAlignment="1"/>
    <xf numFmtId="3" fontId="30" fillId="0" borderId="0" xfId="0" applyNumberFormat="1" applyFont="1" applyAlignment="1"/>
    <xf numFmtId="3" fontId="40" fillId="0" borderId="27" xfId="0" applyNumberFormat="1" applyFont="1" applyBorder="1" applyAlignment="1"/>
    <xf numFmtId="3" fontId="41" fillId="0" borderId="0" xfId="0" applyNumberFormat="1" applyFont="1" applyAlignment="1"/>
    <xf numFmtId="3" fontId="30" fillId="0" borderId="0" xfId="0" applyNumberFormat="1" applyFont="1" applyBorder="1" applyAlignment="1"/>
    <xf numFmtId="3" fontId="30" fillId="0" borderId="9" xfId="0" applyNumberFormat="1" applyFont="1" applyBorder="1" applyAlignment="1"/>
    <xf numFmtId="4" fontId="30" fillId="0" borderId="28" xfId="0" applyNumberFormat="1" applyFont="1" applyBorder="1" applyAlignment="1"/>
    <xf numFmtId="0" fontId="30" fillId="0" borderId="0" xfId="0" applyFont="1" applyAlignment="1"/>
    <xf numFmtId="4" fontId="30" fillId="0" borderId="0" xfId="0" applyNumberFormat="1" applyFont="1" applyBorder="1" applyAlignment="1"/>
    <xf numFmtId="0" fontId="41" fillId="0" borderId="0" xfId="0" applyFont="1" applyBorder="1" applyAlignment="1"/>
    <xf numFmtId="0" fontId="30" fillId="0" borderId="0" xfId="0" applyFont="1" applyBorder="1" applyAlignment="1"/>
    <xf numFmtId="3" fontId="30" fillId="0" borderId="9" xfId="0" applyNumberFormat="1" applyFont="1" applyBorder="1" applyAlignment="1">
      <alignment horizontal="center"/>
    </xf>
    <xf numFmtId="0" fontId="30" fillId="0" borderId="9" xfId="0" applyNumberFormat="1" applyFont="1" applyBorder="1" applyAlignment="1">
      <alignment horizontal="center"/>
    </xf>
    <xf numFmtId="0" fontId="30" fillId="0" borderId="9" xfId="0" applyFont="1" applyBorder="1" applyAlignment="1">
      <alignment horizontal="center"/>
    </xf>
    <xf numFmtId="0" fontId="30" fillId="0" borderId="0" xfId="0" applyNumberFormat="1" applyFont="1" applyBorder="1" applyAlignment="1">
      <alignment horizontal="center"/>
    </xf>
    <xf numFmtId="0" fontId="41" fillId="0" borderId="0" xfId="0" applyFont="1" applyBorder="1" applyAlignment="1">
      <alignment horizontal="center"/>
    </xf>
    <xf numFmtId="0" fontId="30" fillId="0" borderId="0" xfId="0" applyFont="1" applyBorder="1" applyAlignment="1">
      <alignment horizontal="center"/>
    </xf>
    <xf numFmtId="0" fontId="41" fillId="0" borderId="0" xfId="0" applyFont="1" applyAlignment="1">
      <alignment horizontal="center"/>
    </xf>
    <xf numFmtId="0" fontId="30" fillId="0" borderId="0" xfId="0" applyFont="1" applyAlignment="1">
      <alignment horizontal="center"/>
    </xf>
    <xf numFmtId="0" fontId="40" fillId="0" borderId="5" xfId="0" applyFont="1" applyBorder="1" applyAlignment="1">
      <alignment horizontal="center"/>
    </xf>
    <xf numFmtId="0" fontId="40" fillId="0" borderId="35" xfId="0" applyFont="1" applyBorder="1" applyAlignment="1">
      <alignment horizontal="center"/>
    </xf>
    <xf numFmtId="3" fontId="30" fillId="0" borderId="36" xfId="0" applyNumberFormat="1" applyFont="1" applyBorder="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0" fontId="30" fillId="0" borderId="0" xfId="0" applyNumberFormat="1" applyFont="1" applyAlignment="1">
      <alignment horizontal="center"/>
    </xf>
    <xf numFmtId="3" fontId="30" fillId="0" borderId="0" xfId="0" applyNumberFormat="1" applyFont="1" applyAlignment="1">
      <alignment horizontal="center"/>
    </xf>
    <xf numFmtId="168" fontId="30" fillId="0" borderId="29" xfId="0" applyNumberFormat="1" applyFont="1" applyBorder="1"/>
    <xf numFmtId="0" fontId="30" fillId="0" borderId="31" xfId="0" applyFont="1" applyFill="1" applyBorder="1"/>
    <xf numFmtId="0" fontId="30" fillId="0" borderId="28" xfId="0" applyFont="1" applyFill="1" applyBorder="1"/>
    <xf numFmtId="3" fontId="30" fillId="0" borderId="31" xfId="0" applyNumberFormat="1" applyFont="1" applyBorder="1"/>
    <xf numFmtId="0" fontId="14" fillId="0" borderId="0" xfId="0" applyFont="1" applyBorder="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NumberFormat="1" applyFont="1" applyBorder="1" applyAlignment="1">
      <alignment horizontal="center"/>
    </xf>
    <xf numFmtId="1" fontId="7" fillId="0" borderId="27" xfId="0" applyNumberFormat="1" applyFont="1" applyBorder="1"/>
    <xf numFmtId="0" fontId="30" fillId="0" borderId="21" xfId="0" applyFont="1" applyBorder="1"/>
    <xf numFmtId="0" fontId="30" fillId="0" borderId="21" xfId="0" applyFont="1" applyFill="1" applyBorder="1"/>
    <xf numFmtId="0" fontId="30" fillId="0" borderId="22" xfId="0" applyFont="1" applyFill="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30" fillId="0" borderId="22" xfId="0" applyFont="1" applyBorder="1"/>
    <xf numFmtId="0" fontId="30" fillId="0" borderId="27" xfId="0" applyFont="1" applyBorder="1" applyAlignment="1">
      <alignment horizontal="center"/>
    </xf>
    <xf numFmtId="0" fontId="42" fillId="0" borderId="14" xfId="0" applyFont="1" applyBorder="1"/>
    <xf numFmtId="0" fontId="53" fillId="0" borderId="0" xfId="0" applyFont="1" applyBorder="1"/>
    <xf numFmtId="165" fontId="53" fillId="0" borderId="0" xfId="0" applyNumberFormat="1" applyFont="1" applyBorder="1"/>
    <xf numFmtId="1" fontId="27" fillId="0" borderId="0" xfId="0" applyNumberFormat="1" applyFont="1" applyBorder="1"/>
    <xf numFmtId="0" fontId="53" fillId="0" borderId="0" xfId="0" applyFont="1" applyFill="1" applyBorder="1"/>
    <xf numFmtId="0" fontId="53" fillId="0" borderId="9" xfId="0" applyFont="1" applyBorder="1"/>
    <xf numFmtId="0" fontId="53" fillId="0" borderId="9" xfId="0" applyFont="1" applyBorder="1" applyAlignment="1">
      <alignment horizontal="center"/>
    </xf>
    <xf numFmtId="0" fontId="30" fillId="0" borderId="9" xfId="0" applyNumberFormat="1" applyFont="1" applyBorder="1"/>
    <xf numFmtId="0" fontId="30" fillId="0" borderId="9" xfId="0" applyFont="1" applyBorder="1"/>
    <xf numFmtId="0" fontId="14" fillId="0" borderId="27"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Border="1" applyAlignment="1">
      <alignment horizontal="center"/>
    </xf>
    <xf numFmtId="3" fontId="30" fillId="0" borderId="24" xfId="0" applyNumberFormat="1" applyFont="1" applyBorder="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Border="1" applyAlignment="1">
      <alignment horizontal="center"/>
    </xf>
    <xf numFmtId="3" fontId="40" fillId="0" borderId="0" xfId="0" applyNumberFormat="1" applyFont="1" applyBorder="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3" fontId="30" fillId="0" borderId="22"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applyBorder="1"/>
    <xf numFmtId="3" fontId="30" fillId="6" borderId="25" xfId="0" applyNumberFormat="1" applyFont="1" applyFill="1" applyBorder="1"/>
    <xf numFmtId="1" fontId="30" fillId="6" borderId="0" xfId="0" applyNumberFormat="1" applyFont="1" applyFill="1" applyBorder="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0" xfId="0" applyNumberFormat="1" applyFont="1" applyFill="1"/>
    <xf numFmtId="1" fontId="30" fillId="6" borderId="9" xfId="0" applyNumberFormat="1" applyFont="1" applyFill="1" applyBorder="1"/>
    <xf numFmtId="0" fontId="34" fillId="6" borderId="0" xfId="0" applyFont="1" applyFill="1" applyBorder="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Border="1" applyAlignment="1">
      <alignment horizontal="left"/>
    </xf>
    <xf numFmtId="0" fontId="34" fillId="6" borderId="0" xfId="0" applyFont="1" applyFill="1" applyBorder="1" applyAlignment="1">
      <alignment horizontal="center"/>
    </xf>
    <xf numFmtId="1" fontId="40" fillId="6" borderId="0" xfId="0" applyNumberFormat="1" applyFont="1" applyFill="1" applyBorder="1"/>
    <xf numFmtId="0" fontId="12" fillId="6" borderId="0" xfId="0" applyFont="1" applyFill="1" applyBorder="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30" fillId="6" borderId="24"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applyFill="1"/>
    <xf numFmtId="3" fontId="30" fillId="0" borderId="0" xfId="0" applyNumberFormat="1" applyFont="1" applyFill="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applyFill="1" applyBorder="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applyFill="1" applyBorder="1"/>
    <xf numFmtId="3" fontId="32" fillId="0" borderId="0" xfId="0" applyNumberFormat="1" applyFont="1" applyFill="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0" fillId="0" borderId="0" xfId="0" applyNumberFormat="1" applyFont="1" applyFill="1"/>
    <xf numFmtId="1" fontId="32" fillId="0" borderId="0" xfId="0" applyNumberFormat="1" applyFont="1" applyFill="1"/>
    <xf numFmtId="0" fontId="34" fillId="0" borderId="31" xfId="0" applyFont="1" applyFill="1" applyBorder="1" applyAlignment="1">
      <alignment horizontal="left"/>
    </xf>
    <xf numFmtId="1" fontId="31" fillId="6" borderId="0" xfId="0" applyNumberFormat="1" applyFont="1" applyFill="1" applyAlignme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applyBorder="1" applyAlignment="1"/>
    <xf numFmtId="0" fontId="5" fillId="4" borderId="0" xfId="0" applyFont="1" applyFill="1" applyBorder="1" applyAlignment="1"/>
    <xf numFmtId="0" fontId="41" fillId="4" borderId="0" xfId="0" applyFont="1" applyFill="1" applyBorder="1" applyAlignment="1">
      <alignment horizontal="center"/>
    </xf>
    <xf numFmtId="0" fontId="41" fillId="4" borderId="0" xfId="0" applyFont="1" applyFill="1" applyAlignment="1">
      <alignment horizontal="center"/>
    </xf>
    <xf numFmtId="0" fontId="30" fillId="4" borderId="0" xfId="0" applyFont="1" applyFill="1" applyAlignment="1">
      <alignment horizontal="center"/>
    </xf>
    <xf numFmtId="0" fontId="30" fillId="4" borderId="0" xfId="0" applyNumberFormat="1" applyFont="1" applyFill="1" applyBorder="1"/>
    <xf numFmtId="0" fontId="30" fillId="4" borderId="0" xfId="0" applyNumberFormat="1" applyFont="1" applyFill="1"/>
    <xf numFmtId="0" fontId="19" fillId="4" borderId="0" xfId="0" applyFont="1" applyFill="1"/>
    <xf numFmtId="0" fontId="5" fillId="4" borderId="0" xfId="0" applyNumberFormat="1" applyFont="1" applyFill="1"/>
    <xf numFmtId="0" fontId="5" fillId="4" borderId="0" xfId="0" applyFont="1" applyFill="1" applyBorder="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applyBorder="1"/>
    <xf numFmtId="0" fontId="6" fillId="0" borderId="4" xfId="0" applyFont="1" applyBorder="1"/>
    <xf numFmtId="0" fontId="6" fillId="0" borderId="2" xfId="0" applyFont="1" applyFill="1" applyBorder="1"/>
    <xf numFmtId="0" fontId="6" fillId="0" borderId="4" xfId="0" applyFont="1" applyFill="1" applyBorder="1"/>
    <xf numFmtId="0" fontId="0" fillId="0" borderId="4" xfId="0" applyFill="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applyBorder="1"/>
    <xf numFmtId="0" fontId="23" fillId="0" borderId="0" xfId="0" applyNumberFormat="1" applyFont="1" applyBorder="1"/>
    <xf numFmtId="2" fontId="0" fillId="10" borderId="0" xfId="0" applyNumberFormat="1" applyFill="1"/>
    <xf numFmtId="168" fontId="61" fillId="0" borderId="0" xfId="7" applyNumberFormat="1" applyBorder="1"/>
    <xf numFmtId="0" fontId="0" fillId="10" borderId="0" xfId="0" applyFill="1"/>
    <xf numFmtId="0" fontId="5" fillId="0" borderId="18" xfId="0" applyFont="1" applyBorder="1" applyAlignment="1">
      <alignment horizontal="center" wrapText="1"/>
    </xf>
    <xf numFmtId="0" fontId="6" fillId="0" borderId="3" xfId="0" applyFont="1" applyFill="1" applyBorder="1"/>
    <xf numFmtId="0" fontId="19" fillId="0" borderId="42" xfId="0" applyFont="1" applyBorder="1"/>
    <xf numFmtId="165" fontId="23" fillId="0" borderId="0" xfId="0" applyNumberFormat="1" applyFont="1" applyFill="1" applyBorder="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2" fillId="0" borderId="24" xfId="0" applyFont="1" applyBorder="1" applyAlignment="1">
      <alignment horizontal="center" vertical="center" wrapText="1"/>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Border="1" applyAlignment="1">
      <alignment horizontal="center"/>
    </xf>
    <xf numFmtId="0" fontId="65" fillId="0" borderId="0" xfId="0" applyFont="1" applyBorder="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0" xfId="0" applyFont="1" applyBorder="1" applyAlignment="1">
      <alignment horizontal="center"/>
    </xf>
    <xf numFmtId="0" fontId="13" fillId="0" borderId="17" xfId="0" applyFont="1" applyBorder="1" applyAlignment="1">
      <alignment horizontal="center"/>
    </xf>
    <xf numFmtId="0" fontId="5" fillId="0" borderId="17" xfId="0" applyFont="1" applyFill="1" applyBorder="1" applyAlignment="1">
      <alignment horizontal="center"/>
    </xf>
    <xf numFmtId="0" fontId="13" fillId="0" borderId="4" xfId="0" applyFont="1" applyBorder="1"/>
    <xf numFmtId="0" fontId="5" fillId="0" borderId="7" xfId="0" applyFont="1" applyFill="1" applyBorder="1" applyAlignment="1">
      <alignment horizontal="center"/>
    </xf>
    <xf numFmtId="1" fontId="0" fillId="8" borderId="0" xfId="0" applyNumberFormat="1" applyFill="1" applyAlignment="1">
      <alignment horizontal="right"/>
    </xf>
    <xf numFmtId="1" fontId="5" fillId="0" borderId="17" xfId="0" applyNumberFormat="1" applyFont="1" applyBorder="1"/>
    <xf numFmtId="0" fontId="0" fillId="10" borderId="0" xfId="0" applyFill="1" applyBorder="1"/>
    <xf numFmtId="2" fontId="0" fillId="10" borderId="0" xfId="0" applyNumberFormat="1" applyFill="1" applyBorder="1"/>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5" fillId="0" borderId="0" xfId="0" applyFont="1" applyFill="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1" fillId="0" borderId="0" xfId="7" applyFill="1" applyBorder="1"/>
    <xf numFmtId="0" fontId="63" fillId="0" borderId="0" xfId="8" applyBorder="1"/>
    <xf numFmtId="0" fontId="0" fillId="0" borderId="49" xfId="0" quotePrefix="1" applyNumberFormat="1" applyFill="1" applyBorder="1"/>
    <xf numFmtId="0" fontId="0" fillId="0" borderId="49" xfId="0" applyFill="1" applyBorder="1"/>
    <xf numFmtId="0" fontId="13" fillId="0" borderId="50" xfId="0" quotePrefix="1" applyNumberFormat="1" applyFont="1" applyFill="1" applyBorder="1" applyAlignment="1"/>
    <xf numFmtId="3" fontId="13" fillId="0" borderId="24" xfId="0" applyNumberFormat="1" applyFont="1" applyBorder="1" applyAlignment="1">
      <alignment horizontal="center" vertical="center"/>
    </xf>
    <xf numFmtId="3" fontId="70" fillId="0" borderId="24" xfId="0" applyNumberFormat="1" applyFont="1" applyBorder="1" applyAlignment="1">
      <alignment horizontal="center" vertical="center"/>
    </xf>
    <xf numFmtId="3" fontId="13" fillId="0" borderId="0" xfId="0" applyNumberFormat="1" applyFont="1"/>
    <xf numFmtId="0" fontId="11" fillId="12" borderId="0" xfId="0" applyFont="1" applyFill="1" applyAlignment="1">
      <alignment horizontal="left" wrapText="1"/>
    </xf>
    <xf numFmtId="0" fontId="11" fillId="12" borderId="0" xfId="0" applyFont="1" applyFill="1" applyAlignment="1">
      <alignment horizontal="left"/>
    </xf>
    <xf numFmtId="3" fontId="11" fillId="13" borderId="24" xfId="0" applyNumberFormat="1" applyFont="1" applyFill="1" applyBorder="1" applyAlignment="1">
      <alignment horizontal="center" vertical="center" wrapText="1"/>
    </xf>
    <xf numFmtId="0" fontId="6" fillId="0" borderId="0" xfId="0" applyFont="1" applyFill="1"/>
    <xf numFmtId="20" fontId="0" fillId="0" borderId="0" xfId="0" applyNumberFormat="1" applyFill="1"/>
    <xf numFmtId="0" fontId="8" fillId="0" borderId="2" xfId="0" applyFont="1" applyFill="1" applyBorder="1"/>
    <xf numFmtId="0" fontId="8" fillId="0" borderId="12" xfId="0" applyFont="1" applyFill="1" applyBorder="1"/>
    <xf numFmtId="0" fontId="8" fillId="0" borderId="13" xfId="0" applyFont="1" applyFill="1" applyBorder="1"/>
    <xf numFmtId="0" fontId="8" fillId="0" borderId="5" xfId="0" applyFont="1" applyFill="1" applyBorder="1"/>
    <xf numFmtId="0" fontId="8" fillId="0" borderId="7" xfId="0" applyFont="1" applyFill="1" applyBorder="1"/>
    <xf numFmtId="0" fontId="8" fillId="0" borderId="14" xfId="0" applyFont="1" applyFill="1" applyBorder="1"/>
    <xf numFmtId="0" fontId="8" fillId="0" borderId="6" xfId="0" applyFont="1" applyFill="1" applyBorder="1"/>
    <xf numFmtId="0" fontId="8" fillId="0" borderId="3" xfId="0" applyFont="1" applyFill="1" applyBorder="1"/>
    <xf numFmtId="0" fontId="8" fillId="0" borderId="19" xfId="0" applyFont="1" applyFill="1" applyBorder="1"/>
    <xf numFmtId="0" fontId="8" fillId="0" borderId="15" xfId="0" applyFont="1" applyFill="1" applyBorder="1"/>
    <xf numFmtId="0" fontId="8" fillId="0" borderId="10" xfId="0" applyFont="1" applyFill="1" applyBorder="1"/>
    <xf numFmtId="0" fontId="0" fillId="0" borderId="2" xfId="0" applyFill="1" applyBorder="1"/>
    <xf numFmtId="0" fontId="0" fillId="0" borderId="12" xfId="0" applyFill="1" applyBorder="1"/>
    <xf numFmtId="0" fontId="0" fillId="0" borderId="3" xfId="0" applyFill="1" applyBorder="1"/>
    <xf numFmtId="0" fontId="0" fillId="0" borderId="10" xfId="0" applyFill="1" applyBorder="1"/>
    <xf numFmtId="0" fontId="0" fillId="0" borderId="4" xfId="0" applyFill="1" applyBorder="1" applyAlignment="1">
      <alignment horizontal="left"/>
    </xf>
    <xf numFmtId="0" fontId="0" fillId="0" borderId="16" xfId="0" applyFill="1" applyBorder="1" applyAlignment="1">
      <alignment horizontal="right"/>
    </xf>
    <xf numFmtId="0" fontId="0" fillId="0" borderId="7" xfId="0" applyFill="1" applyBorder="1"/>
    <xf numFmtId="15" fontId="0" fillId="0" borderId="5" xfId="0" applyNumberFormat="1" applyFill="1" applyBorder="1" applyProtection="1">
      <protection locked="0"/>
    </xf>
    <xf numFmtId="0" fontId="0" fillId="0" borderId="12" xfId="0" applyFill="1" applyBorder="1" applyAlignment="1">
      <alignment horizontal="right"/>
    </xf>
    <xf numFmtId="0" fontId="0" fillId="0" borderId="16" xfId="0" applyFill="1" applyBorder="1"/>
    <xf numFmtId="0" fontId="0" fillId="0" borderId="17" xfId="0" applyFill="1" applyBorder="1"/>
    <xf numFmtId="0" fontId="5" fillId="0" borderId="16" xfId="0" applyFont="1" applyFill="1" applyBorder="1"/>
    <xf numFmtId="0" fontId="0" fillId="0" borderId="18" xfId="0" applyFill="1" applyBorder="1"/>
    <xf numFmtId="0" fontId="0" fillId="0" borderId="16" xfId="0" applyFill="1" applyBorder="1" applyAlignment="1">
      <alignment horizontal="right" vertical="center"/>
    </xf>
    <xf numFmtId="0" fontId="0" fillId="0" borderId="12" xfId="0" applyFill="1" applyBorder="1" applyAlignment="1">
      <alignment horizontal="right" vertical="center"/>
    </xf>
    <xf numFmtId="0" fontId="0" fillId="0" borderId="16" xfId="0" applyFill="1" applyBorder="1" applyAlignment="1">
      <alignment horizontal="right" vertical="center" wrapText="1"/>
    </xf>
    <xf numFmtId="0" fontId="0" fillId="0" borderId="16" xfId="0" applyFill="1" applyBorder="1" applyAlignment="1">
      <alignment vertical="center"/>
    </xf>
    <xf numFmtId="0" fontId="0" fillId="0" borderId="16" xfId="0" applyFill="1" applyBorder="1" applyAlignment="1">
      <alignment horizontal="left"/>
    </xf>
    <xf numFmtId="0" fontId="0" fillId="0" borderId="2" xfId="0" applyFill="1" applyBorder="1" applyAlignment="1">
      <alignment horizontal="left"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3" fontId="68" fillId="0" borderId="24" xfId="0" applyNumberFormat="1" applyFont="1" applyBorder="1" applyAlignment="1">
      <alignment horizontal="center" vertical="center"/>
    </xf>
    <xf numFmtId="2" fontId="68" fillId="0" borderId="24" xfId="0" applyNumberFormat="1" applyFont="1" applyBorder="1" applyAlignment="1">
      <alignment horizontal="center" vertical="center"/>
    </xf>
    <xf numFmtId="0" fontId="17" fillId="0" borderId="0" xfId="0" applyFont="1" applyFill="1"/>
    <xf numFmtId="0" fontId="15" fillId="0" borderId="0" xfId="0" applyFont="1" applyFill="1"/>
    <xf numFmtId="0" fontId="5" fillId="0" borderId="4" xfId="0" applyFont="1" applyFill="1" applyBorder="1" applyAlignment="1">
      <alignment wrapText="1"/>
    </xf>
    <xf numFmtId="0" fontId="5" fillId="0" borderId="4" xfId="0" applyFont="1" applyFill="1" applyBorder="1" applyAlignment="1">
      <alignment horizontal="right"/>
    </xf>
    <xf numFmtId="0" fontId="4" fillId="0" borderId="0" xfId="0" applyFont="1" applyFill="1"/>
    <xf numFmtId="0" fontId="0" fillId="14" borderId="0" xfId="0" applyFill="1"/>
    <xf numFmtId="0" fontId="0" fillId="14" borderId="0" xfId="0" applyFill="1" applyAlignment="1">
      <alignment horizontal="center"/>
    </xf>
    <xf numFmtId="15" fontId="0" fillId="14" borderId="0" xfId="0" applyNumberFormat="1" applyFill="1"/>
    <xf numFmtId="0" fontId="13" fillId="14" borderId="0" xfId="0" applyFont="1" applyFill="1" applyAlignment="1">
      <alignment horizontal="center"/>
    </xf>
    <xf numFmtId="3" fontId="0" fillId="10" borderId="0" xfId="0" applyNumberFormat="1" applyFill="1" applyBorder="1"/>
    <xf numFmtId="0" fontId="13" fillId="0" borderId="1" xfId="0" applyFont="1" applyBorder="1"/>
    <xf numFmtId="0" fontId="72" fillId="0" borderId="0" xfId="0" applyFont="1" applyFill="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0" fontId="13" fillId="0" borderId="0" xfId="0" applyFont="1" applyBorder="1" applyAlignment="1">
      <alignment vertical="top" wrapText="1"/>
    </xf>
    <xf numFmtId="3" fontId="24" fillId="0" borderId="0" xfId="0" applyNumberFormat="1" applyFont="1" applyBorder="1" applyAlignment="1">
      <alignment horizontal="right" vertical="center"/>
    </xf>
    <xf numFmtId="0" fontId="13" fillId="0" borderId="0" xfId="0" quotePrefix="1" applyFont="1" applyBorder="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Fill="1" applyBorder="1" applyAlignment="1">
      <alignment horizontal="center" wrapText="1"/>
    </xf>
    <xf numFmtId="0" fontId="5" fillId="0" borderId="0" xfId="0" applyFont="1" applyFill="1" applyBorder="1" applyAlignment="1">
      <alignment horizontal="left"/>
    </xf>
    <xf numFmtId="0" fontId="5" fillId="0" borderId="0" xfId="0" quotePrefix="1" applyFont="1" applyBorder="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3" fontId="68" fillId="0" borderId="0" xfId="0" applyNumberFormat="1" applyFont="1" applyAlignment="1">
      <alignment horizontal="center"/>
    </xf>
    <xf numFmtId="0" fontId="13" fillId="0" borderId="16" xfId="0" applyFont="1" applyBorder="1" applyAlignment="1">
      <alignment horizontal="center"/>
    </xf>
    <xf numFmtId="3" fontId="68" fillId="0" borderId="4" xfId="0" applyNumberFormat="1" applyFont="1" applyBorder="1" applyAlignment="1">
      <alignment horizontal="center" vertical="center"/>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0" fontId="5" fillId="0" borderId="5" xfId="0" applyFont="1" applyBorder="1" applyAlignment="1">
      <alignment horizontal="center"/>
    </xf>
    <xf numFmtId="1" fontId="5" fillId="0" borderId="15" xfId="0" applyNumberFormat="1" applyFont="1" applyFill="1" applyBorder="1"/>
    <xf numFmtId="3" fontId="5" fillId="0" borderId="4" xfId="0" applyNumberFormat="1" applyFont="1" applyFill="1" applyBorder="1" applyAlignment="1">
      <alignment horizontal="center"/>
    </xf>
    <xf numFmtId="3" fontId="5" fillId="0" borderId="2" xfId="0" applyNumberFormat="1" applyFont="1" applyFill="1" applyBorder="1" applyAlignment="1">
      <alignment horizontal="center"/>
    </xf>
    <xf numFmtId="3" fontId="67" fillId="0" borderId="4" xfId="0" applyNumberFormat="1" applyFont="1" applyBorder="1" applyAlignment="1">
      <alignment horizontal="center"/>
    </xf>
    <xf numFmtId="0" fontId="68" fillId="0" borderId="4" xfId="0" applyFont="1" applyBorder="1" applyAlignment="1">
      <alignment horizontal="center"/>
    </xf>
    <xf numFmtId="0" fontId="68" fillId="0" borderId="4" xfId="0" applyFont="1" applyBorder="1" applyAlignment="1">
      <alignment horizontal="center" vertical="center"/>
    </xf>
    <xf numFmtId="3" fontId="0" fillId="0" borderId="0" xfId="0" applyNumberFormat="1" applyAlignment="1">
      <alignment wrapText="1"/>
    </xf>
    <xf numFmtId="0" fontId="8" fillId="0" borderId="4" xfId="0" applyFont="1" applyBorder="1" applyAlignment="1">
      <alignment horizontal="center" wrapText="1"/>
    </xf>
    <xf numFmtId="4" fontId="68" fillId="13" borderId="4" xfId="0" applyNumberFormat="1" applyFont="1" applyFill="1" applyBorder="1" applyAlignment="1">
      <alignment horizontal="center" vertical="center"/>
    </xf>
    <xf numFmtId="0" fontId="68" fillId="13" borderId="4" xfId="0" applyFont="1" applyFill="1" applyBorder="1" applyAlignment="1">
      <alignment horizontal="center" vertical="center"/>
    </xf>
    <xf numFmtId="2" fontId="68" fillId="0" borderId="4" xfId="0" applyNumberFormat="1" applyFont="1" applyBorder="1" applyAlignment="1">
      <alignment horizontal="center"/>
    </xf>
    <xf numFmtId="2" fontId="68" fillId="13" borderId="4" xfId="0" applyNumberFormat="1" applyFont="1" applyFill="1" applyBorder="1" applyAlignment="1">
      <alignment horizontal="center" vertical="center"/>
    </xf>
    <xf numFmtId="3" fontId="13" fillId="13" borderId="24" xfId="0" applyNumberFormat="1" applyFont="1" applyFill="1" applyBorder="1" applyAlignment="1">
      <alignment horizontal="center" vertical="center" wrapText="1"/>
    </xf>
    <xf numFmtId="0" fontId="9" fillId="0" borderId="0" xfId="0" applyFont="1" applyBorder="1"/>
    <xf numFmtId="0" fontId="9" fillId="0" borderId="0" xfId="0" applyFont="1" applyFill="1" applyBorder="1"/>
    <xf numFmtId="3" fontId="13" fillId="13" borderId="20" xfId="0" applyNumberFormat="1" applyFont="1" applyFill="1" applyBorder="1" applyAlignment="1">
      <alignment horizontal="center" vertical="center" wrapText="1"/>
    </xf>
    <xf numFmtId="0" fontId="13" fillId="11" borderId="7" xfId="0" applyNumberFormat="1" applyFont="1" applyFill="1" applyBorder="1" applyProtection="1">
      <protection locked="0"/>
    </xf>
    <xf numFmtId="0" fontId="13" fillId="11" borderId="0" xfId="0" applyNumberFormat="1" applyFont="1" applyFill="1" applyBorder="1" applyProtection="1">
      <protection locked="0"/>
    </xf>
    <xf numFmtId="0" fontId="13" fillId="0" borderId="40" xfId="0" applyFont="1" applyBorder="1"/>
    <xf numFmtId="0" fontId="13" fillId="0" borderId="34" xfId="0" applyFont="1" applyBorder="1"/>
    <xf numFmtId="0" fontId="13" fillId="0" borderId="34" xfId="0" applyFont="1" applyFill="1" applyBorder="1"/>
    <xf numFmtId="0" fontId="13" fillId="0" borderId="20" xfId="0" applyFont="1" applyBorder="1"/>
    <xf numFmtId="0" fontId="13" fillId="0" borderId="0" xfId="0" applyNumberFormat="1" applyFont="1" applyBorder="1"/>
    <xf numFmtId="0" fontId="13" fillId="0" borderId="23" xfId="0" applyFont="1" applyBorder="1"/>
    <xf numFmtId="0" fontId="15" fillId="0" borderId="4" xfId="0" applyFont="1" applyBorder="1" applyAlignment="1">
      <alignment horizontal="right"/>
    </xf>
    <xf numFmtId="0" fontId="15" fillId="0" borderId="4" xfId="0" applyFont="1" applyFill="1" applyBorder="1" applyAlignment="1">
      <alignment horizontal="right"/>
    </xf>
    <xf numFmtId="0" fontId="15" fillId="0" borderId="43" xfId="0" applyFont="1" applyBorder="1" applyAlignment="1">
      <alignment horizontal="right"/>
    </xf>
    <xf numFmtId="3" fontId="13" fillId="13" borderId="33" xfId="0" applyNumberFormat="1" applyFont="1" applyFill="1" applyBorder="1" applyAlignment="1">
      <alignment horizontal="center" vertical="center" wrapText="1"/>
    </xf>
    <xf numFmtId="0" fontId="13" fillId="0" borderId="2" xfId="0" applyFont="1" applyBorder="1"/>
    <xf numFmtId="0" fontId="13" fillId="0" borderId="2" xfId="0" applyNumberFormat="1" applyFont="1" applyBorder="1"/>
    <xf numFmtId="0" fontId="9" fillId="0" borderId="4" xfId="0" applyNumberFormat="1" applyFont="1" applyBorder="1" applyAlignment="1">
      <alignment horizontal="right"/>
    </xf>
    <xf numFmtId="0" fontId="13" fillId="0" borderId="2" xfId="0" applyNumberFormat="1" applyFont="1" applyFill="1" applyBorder="1" applyProtection="1">
      <protection locked="0"/>
    </xf>
    <xf numFmtId="0" fontId="12" fillId="0" borderId="2" xfId="0" applyNumberFormat="1" applyFont="1" applyFill="1" applyBorder="1" applyProtection="1">
      <protection locked="0"/>
    </xf>
    <xf numFmtId="0" fontId="13" fillId="0" borderId="2" xfId="0" applyFont="1" applyFill="1" applyBorder="1"/>
    <xf numFmtId="0" fontId="39" fillId="0" borderId="4" xfId="0" applyFont="1" applyBorder="1"/>
    <xf numFmtId="0" fontId="39" fillId="0" borderId="4" xfId="0" applyFont="1" applyFill="1" applyBorder="1"/>
    <xf numFmtId="0" fontId="13" fillId="0" borderId="12" xfId="0" applyFont="1" applyFill="1" applyBorder="1"/>
    <xf numFmtId="0" fontId="13" fillId="0" borderId="16" xfId="0" applyFont="1" applyFill="1" applyBorder="1"/>
    <xf numFmtId="3" fontId="0" fillId="0" borderId="4" xfId="0" applyNumberFormat="1" applyFill="1" applyBorder="1" applyProtection="1">
      <protection locked="0"/>
    </xf>
    <xf numFmtId="3" fontId="13" fillId="0" borderId="4" xfId="0" applyNumberFormat="1" applyFont="1" applyFill="1" applyBorder="1" applyProtection="1">
      <protection locked="0"/>
    </xf>
    <xf numFmtId="3" fontId="0" fillId="8" borderId="4" xfId="0" applyNumberFormat="1" applyFill="1" applyBorder="1" applyProtection="1">
      <protection locked="0"/>
    </xf>
    <xf numFmtId="0" fontId="13" fillId="0" borderId="21" xfId="0" applyFont="1" applyBorder="1"/>
    <xf numFmtId="0" fontId="63" fillId="0" borderId="0" xfId="8" applyFill="1" applyBorder="1"/>
    <xf numFmtId="168" fontId="63" fillId="0" borderId="0" xfId="8" applyNumberFormat="1" applyFill="1" applyBorder="1"/>
    <xf numFmtId="0" fontId="23" fillId="0" borderId="0" xfId="0" applyNumberFormat="1" applyFont="1" applyFill="1" applyBorder="1"/>
    <xf numFmtId="0" fontId="5" fillId="4" borderId="0" xfId="0" applyFont="1" applyFill="1" applyAlignment="1">
      <alignment wrapText="1"/>
    </xf>
    <xf numFmtId="0" fontId="13" fillId="0" borderId="1" xfId="0" applyFont="1" applyFill="1" applyBorder="1"/>
    <xf numFmtId="0" fontId="0" fillId="15" borderId="0" xfId="0" applyFill="1"/>
    <xf numFmtId="0" fontId="13" fillId="0" borderId="0" xfId="10" applyFill="1"/>
    <xf numFmtId="15" fontId="13" fillId="0" borderId="0" xfId="10" applyNumberFormat="1"/>
    <xf numFmtId="1" fontId="13" fillId="0" borderId="0" xfId="10" applyNumberFormat="1" applyFill="1"/>
    <xf numFmtId="15" fontId="13" fillId="0" borderId="0" xfId="10" applyNumberFormat="1" applyFill="1"/>
    <xf numFmtId="2" fontId="0" fillId="17" borderId="0" xfId="0" applyNumberFormat="1" applyFill="1"/>
    <xf numFmtId="0" fontId="0" fillId="17" borderId="0" xfId="0" applyFill="1"/>
    <xf numFmtId="15" fontId="4" fillId="0" borderId="0" xfId="16" applyNumberFormat="1"/>
    <xf numFmtId="0" fontId="63" fillId="17" borderId="0" xfId="8" applyFill="1" applyBorder="1"/>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0" fontId="75" fillId="18" borderId="0" xfId="0" applyFont="1" applyFill="1"/>
    <xf numFmtId="0" fontId="75" fillId="19" borderId="0" xfId="0" applyFont="1" applyFill="1" applyAlignment="1">
      <alignment horizontal="center"/>
    </xf>
    <xf numFmtId="0" fontId="0" fillId="16" borderId="35" xfId="0" applyFill="1" applyBorder="1"/>
    <xf numFmtId="0" fontId="76" fillId="0" borderId="39" xfId="0" applyFont="1" applyBorder="1"/>
    <xf numFmtId="0" fontId="73" fillId="16" borderId="47" xfId="0" applyFont="1" applyFill="1" applyBorder="1"/>
    <xf numFmtId="0" fontId="77" fillId="0" borderId="4" xfId="0" applyFont="1" applyBorder="1"/>
    <xf numFmtId="0" fontId="0" fillId="16"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6" borderId="8" xfId="0" applyFill="1" applyBorder="1"/>
    <xf numFmtId="0" fontId="73" fillId="16" borderId="21" xfId="0" applyFont="1" applyFill="1" applyBorder="1"/>
    <xf numFmtId="0" fontId="0" fillId="16" borderId="22" xfId="0" applyFill="1" applyBorder="1"/>
    <xf numFmtId="0" fontId="73" fillId="0" borderId="21" xfId="0" applyFont="1" applyBorder="1"/>
    <xf numFmtId="0" fontId="73" fillId="0" borderId="8" xfId="0" applyFont="1" applyBorder="1"/>
    <xf numFmtId="0" fontId="0" fillId="0" borderId="62" xfId="0" applyNumberFormat="1" applyBorder="1" applyAlignment="1">
      <alignment horizontal="center"/>
    </xf>
    <xf numFmtId="0" fontId="79" fillId="0" borderId="43" xfId="0" applyFont="1" applyBorder="1" applyAlignment="1">
      <alignment horizontal="center"/>
    </xf>
    <xf numFmtId="0" fontId="4" fillId="10" borderId="0" xfId="0" applyFont="1" applyFill="1"/>
    <xf numFmtId="0" fontId="5" fillId="20" borderId="0" xfId="0" applyFont="1" applyFill="1" applyAlignment="1">
      <alignment wrapText="1"/>
    </xf>
    <xf numFmtId="0" fontId="0" fillId="20" borderId="0" xfId="0" applyFill="1"/>
    <xf numFmtId="1" fontId="5" fillId="0" borderId="0" xfId="0" applyNumberFormat="1" applyFont="1"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1" fontId="0" fillId="15" borderId="0" xfId="0" applyNumberFormat="1" applyFill="1"/>
    <xf numFmtId="3" fontId="30" fillId="0" borderId="0" xfId="0" applyNumberFormat="1" applyFont="1" applyFill="1" applyBorder="1" applyAlignment="1">
      <alignment horizontal="center"/>
    </xf>
    <xf numFmtId="0" fontId="68" fillId="0" borderId="28" xfId="0" applyFont="1" applyFill="1" applyBorder="1" applyAlignment="1">
      <alignment horizontal="center" vertical="center" wrapText="1"/>
    </xf>
    <xf numFmtId="0" fontId="68" fillId="0" borderId="24" xfId="0" applyFont="1" applyFill="1" applyBorder="1" applyAlignment="1">
      <alignment vertical="center" wrapText="1"/>
    </xf>
    <xf numFmtId="0" fontId="68" fillId="0" borderId="24" xfId="0" applyFont="1" applyFill="1" applyBorder="1" applyAlignment="1">
      <alignment horizontal="center" vertical="center" wrapText="1"/>
    </xf>
    <xf numFmtId="0" fontId="0" fillId="21" borderId="0" xfId="0" applyFill="1"/>
    <xf numFmtId="0" fontId="0" fillId="22" borderId="0" xfId="0" applyFill="1" applyAlignment="1">
      <alignment horizontal="center"/>
    </xf>
    <xf numFmtId="1" fontId="4" fillId="0" borderId="0" xfId="10" applyNumberFormat="1" applyFont="1" applyFill="1"/>
    <xf numFmtId="0" fontId="4" fillId="0" borderId="0" xfId="10" applyFont="1" applyFill="1"/>
    <xf numFmtId="3" fontId="13" fillId="8" borderId="0" xfId="0" applyNumberFormat="1" applyFont="1" applyFill="1" applyAlignment="1">
      <alignment horizontal="right" wrapText="1"/>
    </xf>
    <xf numFmtId="9" fontId="12" fillId="0" borderId="0" xfId="12" applyFont="1" applyFill="1"/>
    <xf numFmtId="0" fontId="5" fillId="0" borderId="5" xfId="0" applyFont="1" applyFill="1" applyBorder="1" applyAlignment="1">
      <alignment wrapText="1"/>
    </xf>
    <xf numFmtId="0" fontId="13" fillId="0" borderId="24" xfId="0" applyFont="1" applyFill="1" applyBorder="1" applyAlignment="1">
      <alignment horizontal="center" vertical="center"/>
    </xf>
    <xf numFmtId="3" fontId="13" fillId="0" borderId="24" xfId="0" applyNumberFormat="1" applyFont="1" applyFill="1" applyBorder="1" applyAlignment="1">
      <alignment horizontal="center" vertical="center"/>
    </xf>
    <xf numFmtId="0" fontId="11" fillId="0" borderId="0" xfId="0" applyFont="1" applyFill="1" applyAlignment="1">
      <alignment horizontal="left"/>
    </xf>
    <xf numFmtId="0" fontId="0" fillId="0" borderId="0" xfId="0" applyFill="1" applyAlignment="1"/>
    <xf numFmtId="169" fontId="0" fillId="0" borderId="0" xfId="0" applyNumberFormat="1" applyFill="1"/>
    <xf numFmtId="3" fontId="4" fillId="0" borderId="0" xfId="0" applyNumberFormat="1" applyFont="1" applyFill="1" applyBorder="1"/>
    <xf numFmtId="0" fontId="13" fillId="0" borderId="0" xfId="0" applyFont="1" applyFill="1" applyAlignment="1">
      <alignment horizontal="center"/>
    </xf>
    <xf numFmtId="0" fontId="48" fillId="0" borderId="0" xfId="7" applyFont="1" applyFill="1" applyBorder="1"/>
    <xf numFmtId="166" fontId="61" fillId="0" borderId="0" xfId="7" applyNumberFormat="1" applyFill="1" applyBorder="1"/>
    <xf numFmtId="14" fontId="4" fillId="0" borderId="0" xfId="0" applyNumberFormat="1" applyFont="1" applyFill="1"/>
    <xf numFmtId="3" fontId="63" fillId="0" borderId="0" xfId="8" applyNumberFormat="1" applyFill="1" applyBorder="1"/>
    <xf numFmtId="0" fontId="3" fillId="0" borderId="0" xfId="8" applyFont="1" applyFill="1" applyBorder="1"/>
    <xf numFmtId="166" fontId="13" fillId="0" borderId="0" xfId="0" applyNumberFormat="1" applyFont="1" applyFill="1"/>
    <xf numFmtId="1" fontId="0" fillId="10" borderId="0" xfId="0" applyNumberFormat="1" applyFill="1"/>
    <xf numFmtId="3" fontId="0" fillId="10" borderId="0" xfId="0" applyNumberFormat="1" applyFill="1"/>
    <xf numFmtId="166" fontId="13" fillId="10" borderId="0" xfId="0" applyNumberFormat="1" applyFont="1" applyFill="1"/>
    <xf numFmtId="0" fontId="13" fillId="14" borderId="0" xfId="10" applyFill="1"/>
    <xf numFmtId="3" fontId="0" fillId="14" borderId="0" xfId="0" applyNumberFormat="1" applyFill="1"/>
    <xf numFmtId="15" fontId="13" fillId="14" borderId="0" xfId="10" applyNumberFormat="1" applyFill="1"/>
    <xf numFmtId="0" fontId="13" fillId="14" borderId="0" xfId="0" applyFont="1" applyFill="1" applyAlignment="1">
      <alignment horizontal="right" wrapText="1"/>
    </xf>
    <xf numFmtId="14" fontId="0" fillId="14" borderId="0" xfId="0" applyNumberFormat="1" applyFill="1"/>
    <xf numFmtId="15" fontId="13" fillId="14" borderId="0" xfId="0" applyNumberFormat="1" applyFont="1" applyFill="1" applyAlignment="1">
      <alignment horizontal="center" wrapText="1"/>
    </xf>
    <xf numFmtId="0" fontId="0" fillId="22" borderId="0" xfId="0" applyFill="1"/>
    <xf numFmtId="2" fontId="68" fillId="22" borderId="24" xfId="0" applyNumberFormat="1" applyFont="1" applyFill="1" applyBorder="1" applyAlignment="1">
      <alignment horizontal="center" vertical="center" wrapText="1"/>
    </xf>
    <xf numFmtId="0" fontId="68" fillId="22" borderId="24" xfId="0" applyFont="1" applyFill="1" applyBorder="1" applyAlignment="1">
      <alignment horizontal="center" vertical="center" wrapText="1"/>
    </xf>
    <xf numFmtId="0" fontId="80" fillId="0" borderId="0" xfId="0" applyFont="1"/>
    <xf numFmtId="0" fontId="80" fillId="0" borderId="0" xfId="0" applyFont="1" applyFill="1"/>
    <xf numFmtId="14" fontId="0" fillId="22" borderId="0" xfId="0" applyNumberFormat="1" applyFill="1"/>
    <xf numFmtId="3" fontId="0" fillId="22" borderId="0" xfId="0" applyNumberFormat="1" applyFill="1"/>
    <xf numFmtId="15" fontId="0" fillId="22" borderId="0" xfId="0" applyNumberFormat="1" applyFill="1"/>
    <xf numFmtId="166" fontId="0" fillId="10" borderId="0" xfId="0" applyNumberFormat="1" applyFill="1" applyBorder="1"/>
    <xf numFmtId="15" fontId="5" fillId="0" borderId="0" xfId="0" applyNumberFormat="1" applyFont="1" applyAlignment="1">
      <alignment horizontal="center" wrapText="1"/>
    </xf>
    <xf numFmtId="3" fontId="68" fillId="0" borderId="24" xfId="0" applyNumberFormat="1" applyFont="1" applyFill="1" applyBorder="1" applyAlignment="1">
      <alignment horizontal="center" vertical="center" wrapText="1"/>
    </xf>
    <xf numFmtId="3" fontId="0" fillId="0" borderId="0" xfId="0" applyNumberFormat="1" applyFill="1" applyProtection="1">
      <protection locked="0"/>
    </xf>
    <xf numFmtId="3" fontId="13" fillId="11" borderId="4" xfId="0" applyNumberFormat="1" applyFont="1" applyFill="1" applyBorder="1" applyProtection="1">
      <protection locked="0"/>
    </xf>
    <xf numFmtId="15" fontId="5" fillId="0" borderId="0" xfId="0" applyNumberFormat="1" applyFont="1" applyBorder="1" applyAlignment="1">
      <alignment horizontal="center" wrapText="1"/>
    </xf>
    <xf numFmtId="0" fontId="41" fillId="0" borderId="0" xfId="0" applyFont="1" applyFill="1"/>
    <xf numFmtId="0" fontId="30" fillId="0" borderId="0" xfId="0" applyFont="1" applyFill="1" applyAlignment="1"/>
    <xf numFmtId="0" fontId="41" fillId="0" borderId="0" xfId="0" applyFont="1" applyFill="1" applyBorder="1" applyAlignment="1"/>
    <xf numFmtId="0" fontId="30" fillId="0" borderId="0" xfId="0" applyFont="1" applyFill="1" applyBorder="1" applyAlignment="1"/>
    <xf numFmtId="0" fontId="30" fillId="0" borderId="0" xfId="0" applyNumberFormat="1" applyFont="1" applyFill="1" applyBorder="1" applyAlignment="1">
      <alignment horizontal="center"/>
    </xf>
    <xf numFmtId="0" fontId="41" fillId="0" borderId="0" xfId="0" applyFont="1" applyFill="1" applyAlignment="1">
      <alignment horizontal="center"/>
    </xf>
    <xf numFmtId="0" fontId="30" fillId="0" borderId="0" xfId="0" applyFont="1" applyFill="1" applyAlignment="1">
      <alignment horizontal="center"/>
    </xf>
    <xf numFmtId="0" fontId="30" fillId="0" borderId="0" xfId="0" applyNumberFormat="1" applyFont="1" applyFill="1" applyBorder="1"/>
    <xf numFmtId="3" fontId="40" fillId="0" borderId="0" xfId="0" applyNumberFormat="1" applyFont="1" applyFill="1" applyBorder="1" applyAlignment="1">
      <alignment horizontal="center"/>
    </xf>
    <xf numFmtId="0" fontId="40" fillId="0" borderId="0" xfId="0" applyFont="1" applyFill="1" applyBorder="1" applyAlignment="1">
      <alignment horizontal="center"/>
    </xf>
    <xf numFmtId="0" fontId="27" fillId="0" borderId="0" xfId="0" applyFont="1" applyFill="1"/>
    <xf numFmtId="0" fontId="57" fillId="0" borderId="0" xfId="0" applyFont="1" applyFill="1" applyBorder="1"/>
    <xf numFmtId="0" fontId="27" fillId="0" borderId="0" xfId="0" applyNumberFormat="1" applyFont="1" applyFill="1" applyBorder="1"/>
    <xf numFmtId="0" fontId="5" fillId="4" borderId="0" xfId="0" applyFont="1" applyFill="1" applyAlignment="1">
      <alignment wrapText="1"/>
    </xf>
    <xf numFmtId="0" fontId="0" fillId="0" borderId="8" xfId="0" applyFill="1" applyBorder="1"/>
    <xf numFmtId="0" fontId="73" fillId="0" borderId="21" xfId="0" applyFont="1" applyFill="1" applyBorder="1"/>
    <xf numFmtId="0" fontId="0" fillId="0" borderId="22" xfId="0" applyFill="1" applyBorder="1"/>
    <xf numFmtId="0" fontId="2" fillId="0" borderId="0" xfId="8" applyFont="1" applyBorder="1"/>
    <xf numFmtId="0" fontId="63" fillId="0" borderId="0" xfId="8" applyFill="1"/>
    <xf numFmtId="2" fontId="63" fillId="0" borderId="0" xfId="8" applyNumberFormat="1" applyFill="1"/>
    <xf numFmtId="169" fontId="4" fillId="0" borderId="0" xfId="0" applyNumberFormat="1" applyFont="1" applyFill="1"/>
    <xf numFmtId="0" fontId="68" fillId="0" borderId="33" xfId="0" applyFont="1" applyFill="1" applyBorder="1" applyAlignment="1">
      <alignment horizontal="center" vertical="center"/>
    </xf>
    <xf numFmtId="0" fontId="68" fillId="0" borderId="24" xfId="0" applyFont="1" applyFill="1" applyBorder="1" applyAlignment="1">
      <alignment horizontal="center" vertical="center"/>
    </xf>
    <xf numFmtId="0" fontId="68" fillId="0" borderId="28" xfId="0" applyFont="1" applyFill="1" applyBorder="1" applyAlignment="1">
      <alignment horizontal="center" vertical="center"/>
    </xf>
    <xf numFmtId="0" fontId="67" fillId="0" borderId="33" xfId="0" applyFont="1" applyFill="1" applyBorder="1" applyAlignment="1">
      <alignment horizontal="center" vertical="center" wrapText="1"/>
    </xf>
    <xf numFmtId="0" fontId="67" fillId="0" borderId="24" xfId="0" applyFont="1" applyFill="1" applyBorder="1" applyAlignment="1">
      <alignment horizontal="center" vertical="center" wrapText="1"/>
    </xf>
    <xf numFmtId="2" fontId="68" fillId="0" borderId="24" xfId="0" applyNumberFormat="1" applyFont="1" applyFill="1" applyBorder="1" applyAlignment="1">
      <alignment horizontal="center" vertical="center" wrapText="1"/>
    </xf>
    <xf numFmtId="0" fontId="0" fillId="0" borderId="6" xfId="0" applyFill="1" applyBorder="1"/>
    <xf numFmtId="2" fontId="13" fillId="0" borderId="7" xfId="0" applyNumberFormat="1" applyFont="1" applyFill="1" applyBorder="1" applyAlignment="1" applyProtection="1">
      <protection locked="0"/>
    </xf>
    <xf numFmtId="2" fontId="13" fillId="0" borderId="3" xfId="0" applyNumberFormat="1" applyFont="1" applyFill="1" applyBorder="1" applyAlignment="1" applyProtection="1">
      <protection locked="0"/>
    </xf>
    <xf numFmtId="0" fontId="68" fillId="0" borderId="24" xfId="0" applyFont="1" applyFill="1" applyBorder="1" applyAlignment="1">
      <alignment horizontal="right" vertical="center"/>
    </xf>
    <xf numFmtId="2" fontId="0" fillId="0" borderId="18" xfId="0" applyNumberFormat="1" applyFill="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166" fontId="0" fillId="10" borderId="0" xfId="0" applyNumberFormat="1" applyFill="1"/>
    <xf numFmtId="3" fontId="63" fillId="10" borderId="0" xfId="8" applyNumberFormat="1" applyFill="1" applyBorder="1"/>
    <xf numFmtId="0" fontId="0" fillId="0" borderId="23" xfId="0" applyFill="1" applyBorder="1" applyAlignment="1">
      <alignment horizontal="center"/>
    </xf>
    <xf numFmtId="1" fontId="80" fillId="0" borderId="0" xfId="0" applyNumberFormat="1" applyFont="1" applyFill="1"/>
    <xf numFmtId="0" fontId="0" fillId="0" borderId="43" xfId="0" applyFill="1" applyBorder="1" applyAlignment="1">
      <alignment horizontal="center"/>
    </xf>
    <xf numFmtId="1" fontId="30" fillId="0" borderId="28" xfId="0" applyNumberFormat="1" applyFont="1" applyFill="1" applyBorder="1"/>
    <xf numFmtId="3" fontId="30" fillId="0" borderId="28" xfId="0" applyNumberFormat="1" applyFont="1" applyFill="1" applyBorder="1" applyAlignment="1">
      <alignment horizontal="center"/>
    </xf>
    <xf numFmtId="1" fontId="30" fillId="0" borderId="24" xfId="0" applyNumberFormat="1" applyFont="1" applyFill="1" applyBorder="1"/>
    <xf numFmtId="3" fontId="30" fillId="0" borderId="24" xfId="0" applyNumberFormat="1" applyFont="1" applyFill="1" applyBorder="1" applyAlignment="1">
      <alignment horizontal="center"/>
    </xf>
    <xf numFmtId="1" fontId="27" fillId="0" borderId="30" xfId="0" applyNumberFormat="1" applyFont="1" applyFill="1" applyBorder="1"/>
    <xf numFmtId="0" fontId="1" fillId="0" borderId="0" xfId="8" applyFont="1" applyFill="1" applyBorder="1"/>
    <xf numFmtId="0" fontId="0" fillId="0" borderId="0" xfId="0" applyAlignment="1">
      <alignment horizontal="center"/>
    </xf>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Border="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applyBorder="1"/>
    <xf numFmtId="0" fontId="85" fillId="0" borderId="34" xfId="0" applyFont="1" applyBorder="1"/>
    <xf numFmtId="3" fontId="85" fillId="0" borderId="34" xfId="0" applyNumberFormat="1" applyFont="1" applyBorder="1"/>
    <xf numFmtId="0" fontId="85" fillId="0" borderId="25" xfId="0" applyFont="1" applyBorder="1"/>
    <xf numFmtId="3" fontId="85" fillId="0" borderId="25" xfId="0" applyNumberFormat="1" applyFont="1" applyBorder="1"/>
    <xf numFmtId="0" fontId="85" fillId="0" borderId="0" xfId="0" applyFont="1" applyBorder="1"/>
    <xf numFmtId="3" fontId="85" fillId="0" borderId="0" xfId="0" applyNumberFormat="1" applyFont="1" applyBorder="1"/>
    <xf numFmtId="0" fontId="0" fillId="0" borderId="24" xfId="0" applyBorder="1"/>
    <xf numFmtId="0" fontId="74" fillId="0" borderId="31" xfId="0" applyFont="1" applyBorder="1"/>
    <xf numFmtId="0" fontId="0" fillId="0" borderId="28" xfId="0" applyBorder="1"/>
    <xf numFmtId="0" fontId="4" fillId="0" borderId="16" xfId="0" applyFont="1" applyBorder="1"/>
    <xf numFmtId="2" fontId="4" fillId="0" borderId="65" xfId="0" applyNumberFormat="1" applyFont="1" applyBorder="1" applyAlignment="1">
      <alignment horizontal="center" wrapText="1"/>
    </xf>
    <xf numFmtId="0" fontId="4" fillId="0" borderId="65" xfId="0" applyFont="1" applyBorder="1" applyAlignment="1">
      <alignment horizontal="center" wrapText="1"/>
    </xf>
    <xf numFmtId="0" fontId="0" fillId="17" borderId="0" xfId="0" applyFill="1" applyAlignment="1">
      <alignment horizontal="center"/>
    </xf>
    <xf numFmtId="4" fontId="0" fillId="17" borderId="0" xfId="0" applyNumberFormat="1" applyFill="1"/>
    <xf numFmtId="0" fontId="40" fillId="0" borderId="9" xfId="0" applyFont="1" applyBorder="1" applyAlignment="1">
      <alignment horizontal="center"/>
    </xf>
    <xf numFmtId="4" fontId="85" fillId="0" borderId="9" xfId="0" applyNumberFormat="1" applyFont="1" applyBorder="1"/>
    <xf numFmtId="0" fontId="86" fillId="0" borderId="0" xfId="0" applyFont="1"/>
    <xf numFmtId="0" fontId="40" fillId="22" borderId="27" xfId="0" applyFont="1" applyFill="1" applyBorder="1" applyAlignment="1">
      <alignment horizontal="center"/>
    </xf>
    <xf numFmtId="3" fontId="30" fillId="22" borderId="28" xfId="0" applyNumberFormat="1" applyFont="1" applyFill="1" applyBorder="1" applyAlignment="1">
      <alignment horizontal="center"/>
    </xf>
    <xf numFmtId="0" fontId="63" fillId="22" borderId="0" xfId="8" applyFill="1" applyBorder="1"/>
    <xf numFmtId="1" fontId="0" fillId="22" borderId="0" xfId="0" applyNumberFormat="1" applyFill="1"/>
    <xf numFmtId="0" fontId="13" fillId="22" borderId="0" xfId="0" applyFont="1" applyFill="1" applyAlignment="1">
      <alignment horizontal="center"/>
    </xf>
    <xf numFmtId="15" fontId="4" fillId="22" borderId="0" xfId="16" applyNumberFormat="1" applyFill="1"/>
    <xf numFmtId="15" fontId="4" fillId="0" borderId="0" xfId="16" applyNumberFormat="1" applyFill="1"/>
    <xf numFmtId="3" fontId="13" fillId="23" borderId="33" xfId="0" applyNumberFormat="1" applyFont="1" applyFill="1" applyBorder="1" applyAlignment="1">
      <alignment horizontal="center" vertical="center" wrapText="1"/>
    </xf>
    <xf numFmtId="0" fontId="5" fillId="0" borderId="26" xfId="0" applyFont="1" applyFill="1" applyBorder="1" applyAlignment="1">
      <alignment horizontal="center" wrapText="1"/>
    </xf>
    <xf numFmtId="0" fontId="13" fillId="0" borderId="1" xfId="0" applyFont="1" applyFill="1" applyBorder="1" applyAlignment="1">
      <alignment horizontal="left"/>
    </xf>
    <xf numFmtId="0" fontId="4" fillId="0" borderId="0" xfId="0" applyFont="1" applyFill="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20" fillId="0" borderId="0" xfId="0" applyFont="1" applyFill="1" applyBorder="1" applyAlignment="1">
      <alignment horizontal="center" vertical="top" wrapText="1"/>
    </xf>
    <xf numFmtId="0" fontId="13" fillId="0" borderId="0" xfId="0" applyNumberFormat="1" applyFont="1" applyFill="1" applyBorder="1" applyAlignment="1" applyProtection="1">
      <alignment horizontal="center" wrapText="1"/>
      <protection locked="0"/>
    </xf>
    <xf numFmtId="0" fontId="6" fillId="0" borderId="34" xfId="0" applyFont="1" applyBorder="1"/>
    <xf numFmtId="0" fontId="13" fillId="0" borderId="34" xfId="0" applyNumberFormat="1" applyFont="1" applyFill="1" applyBorder="1" applyProtection="1">
      <protection locked="0"/>
    </xf>
    <xf numFmtId="0" fontId="22" fillId="0" borderId="15" xfId="0" applyFont="1" applyBorder="1"/>
    <xf numFmtId="0" fontId="50" fillId="0" borderId="15" xfId="0" applyFont="1" applyBorder="1"/>
    <xf numFmtId="0" fontId="23" fillId="0" borderId="15" xfId="0" applyNumberFormat="1" applyFont="1" applyBorder="1"/>
    <xf numFmtId="0" fontId="0" fillId="0" borderId="66" xfId="0" applyBorder="1"/>
    <xf numFmtId="165" fontId="53" fillId="22" borderId="28" xfId="0" applyNumberFormat="1" applyFont="1" applyFill="1" applyBorder="1"/>
    <xf numFmtId="0" fontId="15" fillId="0" borderId="66" xfId="0" applyFont="1" applyBorder="1"/>
    <xf numFmtId="3" fontId="0" fillId="0" borderId="0" xfId="0" applyNumberFormat="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Border="1" applyAlignment="1">
      <alignment horizontal="center" vertical="top" wrapText="1"/>
    </xf>
    <xf numFmtId="15" fontId="5" fillId="0" borderId="0" xfId="0" applyNumberFormat="1" applyFont="1" applyAlignment="1">
      <alignment horizontal="center" wrapText="1"/>
    </xf>
    <xf numFmtId="0" fontId="0" fillId="24" borderId="0" xfId="0" applyFill="1"/>
    <xf numFmtId="2" fontId="0" fillId="0" borderId="0" xfId="0" applyNumberFormat="1" applyFill="1" applyAlignment="1">
      <alignment horizontal="right"/>
    </xf>
    <xf numFmtId="0" fontId="0" fillId="0" borderId="45" xfId="0" applyBorder="1"/>
    <xf numFmtId="0" fontId="0" fillId="0" borderId="45" xfId="0" applyBorder="1" applyAlignment="1">
      <alignment horizontal="center"/>
    </xf>
    <xf numFmtId="15" fontId="4" fillId="24" borderId="0" xfId="16" applyNumberFormat="1" applyFill="1"/>
    <xf numFmtId="0" fontId="0" fillId="0" borderId="0" xfId="0" applyFill="1" applyAlignment="1">
      <alignment horizontal="left"/>
    </xf>
    <xf numFmtId="0" fontId="4" fillId="0" borderId="0" xfId="10" applyFont="1" applyFill="1" applyAlignment="1">
      <alignment horizontal="left"/>
    </xf>
    <xf numFmtId="0" fontId="4" fillId="24" borderId="0" xfId="0" applyFont="1" applyFill="1" applyAlignment="1">
      <alignment horizontal="left"/>
    </xf>
    <xf numFmtId="0" fontId="0" fillId="24" borderId="0" xfId="0" applyFill="1" applyAlignment="1">
      <alignment horizontal="left"/>
    </xf>
    <xf numFmtId="0" fontId="13" fillId="0" borderId="0" xfId="0" applyFont="1" applyAlignment="1">
      <alignment horizontal="left"/>
    </xf>
    <xf numFmtId="1" fontId="84" fillId="0" borderId="27" xfId="0" applyNumberFormat="1" applyFont="1" applyBorder="1"/>
    <xf numFmtId="0" fontId="84" fillId="0" borderId="27" xfId="0" applyFont="1" applyBorder="1" applyAlignment="1">
      <alignment horizontal="center"/>
    </xf>
    <xf numFmtId="14" fontId="27" fillId="22" borderId="0" xfId="0" applyNumberFormat="1" applyFont="1" applyFill="1"/>
    <xf numFmtId="0" fontId="4" fillId="24" borderId="0" xfId="0" applyFont="1" applyFill="1"/>
    <xf numFmtId="0" fontId="87" fillId="23" borderId="0" xfId="0" applyFont="1" applyFill="1"/>
    <xf numFmtId="3" fontId="87" fillId="23" borderId="0" xfId="0" applyNumberFormat="1" applyFont="1" applyFill="1" applyBorder="1" applyAlignment="1">
      <alignment horizontal="left"/>
    </xf>
    <xf numFmtId="3" fontId="30" fillId="23" borderId="0" xfId="0" applyNumberFormat="1" applyFont="1" applyFill="1" applyBorder="1" applyAlignment="1">
      <alignment horizontal="center"/>
    </xf>
    <xf numFmtId="0" fontId="4" fillId="23" borderId="0" xfId="0" applyFont="1" applyFill="1" applyAlignment="1">
      <alignment horizontal="left"/>
    </xf>
    <xf numFmtId="0" fontId="0" fillId="23" borderId="0" xfId="0" applyFont="1" applyFill="1" applyAlignment="1">
      <alignment horizontal="left"/>
    </xf>
    <xf numFmtId="0" fontId="14" fillId="0" borderId="0" xfId="0" applyFont="1" applyFill="1"/>
    <xf numFmtId="4" fontId="68" fillId="23" borderId="65" xfId="0" applyNumberFormat="1" applyFont="1" applyFill="1" applyBorder="1"/>
    <xf numFmtId="0" fontId="13" fillId="0" borderId="21" xfId="0" applyNumberFormat="1" applyFont="1" applyBorder="1"/>
    <xf numFmtId="4" fontId="0" fillId="0" borderId="3" xfId="0" applyNumberFormat="1" applyFill="1" applyBorder="1"/>
    <xf numFmtId="0" fontId="68" fillId="0" borderId="43" xfId="0" applyFont="1" applyBorder="1" applyAlignment="1">
      <alignment horizontal="center"/>
    </xf>
    <xf numFmtId="0" fontId="0" fillId="25" borderId="0" xfId="0" applyFill="1"/>
    <xf numFmtId="3" fontId="30" fillId="25" borderId="28" xfId="0" applyNumberFormat="1" applyFont="1" applyFill="1" applyBorder="1" applyAlignment="1">
      <alignment horizontal="center"/>
    </xf>
    <xf numFmtId="3" fontId="13" fillId="25" borderId="24" xfId="0" applyNumberFormat="1" applyFont="1" applyFill="1" applyBorder="1" applyAlignment="1">
      <alignment horizontal="center" vertical="center"/>
    </xf>
    <xf numFmtId="0" fontId="13" fillId="25" borderId="12" xfId="0" applyFont="1" applyFill="1" applyBorder="1" applyAlignment="1">
      <alignment vertical="top" wrapText="1"/>
    </xf>
    <xf numFmtId="0" fontId="13" fillId="25" borderId="3" xfId="0" applyFont="1" applyFill="1" applyBorder="1" applyAlignment="1">
      <alignment vertical="top" wrapText="1"/>
    </xf>
    <xf numFmtId="3" fontId="30" fillId="25" borderId="9" xfId="0" applyNumberFormat="1" applyFont="1" applyFill="1" applyBorder="1" applyAlignment="1">
      <alignment horizontal="center"/>
    </xf>
    <xf numFmtId="0" fontId="13" fillId="25" borderId="7" xfId="0" applyFont="1" applyFill="1" applyBorder="1" applyAlignment="1">
      <alignment vertical="top" wrapText="1"/>
    </xf>
    <xf numFmtId="0" fontId="13" fillId="25" borderId="19" xfId="0" applyFont="1" applyFill="1" applyBorder="1" applyAlignment="1">
      <alignment vertical="top" wrapText="1"/>
    </xf>
    <xf numFmtId="3" fontId="70" fillId="25" borderId="28" xfId="0" applyNumberFormat="1" applyFont="1" applyFill="1" applyBorder="1" applyAlignment="1">
      <alignment horizontal="center" vertical="center"/>
    </xf>
    <xf numFmtId="3" fontId="0" fillId="25" borderId="4" xfId="0" applyNumberFormat="1" applyFill="1" applyBorder="1" applyProtection="1">
      <protection locked="0"/>
    </xf>
    <xf numFmtId="3" fontId="68" fillId="25" borderId="4" xfId="0" applyNumberFormat="1" applyFont="1" applyFill="1" applyBorder="1" applyAlignment="1">
      <alignment horizontal="center" vertical="center"/>
    </xf>
    <xf numFmtId="165" fontId="53" fillId="25" borderId="28" xfId="0" applyNumberFormat="1" applyFont="1" applyFill="1" applyBorder="1"/>
    <xf numFmtId="15" fontId="0" fillId="25" borderId="0" xfId="0" applyNumberFormat="1" applyFill="1"/>
    <xf numFmtId="0" fontId="53" fillId="25" borderId="30" xfId="0" applyFont="1" applyFill="1" applyBorder="1"/>
    <xf numFmtId="15" fontId="4" fillId="25" borderId="0" xfId="16" applyNumberFormat="1" applyFill="1"/>
    <xf numFmtId="3" fontId="30" fillId="25" borderId="28" xfId="0" applyNumberFormat="1" applyFont="1" applyFill="1" applyBorder="1" applyAlignment="1"/>
    <xf numFmtId="3" fontId="13" fillId="25" borderId="20" xfId="0" applyNumberFormat="1" applyFont="1" applyFill="1" applyBorder="1" applyAlignment="1">
      <alignment horizontal="center" vertical="center" wrapText="1"/>
    </xf>
    <xf numFmtId="3" fontId="30" fillId="25" borderId="31" xfId="0" applyNumberFormat="1" applyFont="1" applyFill="1" applyBorder="1" applyAlignment="1"/>
    <xf numFmtId="0" fontId="68" fillId="25" borderId="24" xfId="0" applyFont="1" applyFill="1" applyBorder="1" applyAlignment="1">
      <alignment horizontal="center" vertical="center"/>
    </xf>
    <xf numFmtId="4" fontId="30" fillId="25" borderId="9" xfId="0" applyNumberFormat="1" applyFont="1" applyFill="1" applyBorder="1" applyAlignment="1">
      <alignment horizontal="center"/>
    </xf>
    <xf numFmtId="3" fontId="30" fillId="25" borderId="31" xfId="0" applyNumberFormat="1" applyFont="1" applyFill="1" applyBorder="1"/>
    <xf numFmtId="3" fontId="30" fillId="25" borderId="28" xfId="0" applyNumberFormat="1" applyFont="1" applyFill="1" applyBorder="1"/>
    <xf numFmtId="3" fontId="30" fillId="25" borderId="28" xfId="1" applyNumberFormat="1" applyFont="1" applyFill="1" applyBorder="1"/>
    <xf numFmtId="3" fontId="30" fillId="25" borderId="21" xfId="0" applyNumberFormat="1" applyFont="1" applyFill="1" applyBorder="1"/>
    <xf numFmtId="3" fontId="30" fillId="25" borderId="22" xfId="0" applyNumberFormat="1" applyFont="1" applyFill="1" applyBorder="1"/>
    <xf numFmtId="3" fontId="74" fillId="25" borderId="28" xfId="0" applyNumberFormat="1" applyFont="1" applyFill="1" applyBorder="1"/>
    <xf numFmtId="3" fontId="30" fillId="25" borderId="0" xfId="0" applyNumberFormat="1" applyFont="1" applyFill="1" applyBorder="1"/>
    <xf numFmtId="3" fontId="27" fillId="25" borderId="24" xfId="0" applyNumberFormat="1" applyFont="1" applyFill="1" applyBorder="1" applyAlignment="1">
      <alignment horizontal="center" vertical="center" wrapText="1"/>
    </xf>
    <xf numFmtId="0" fontId="27" fillId="25" borderId="24" xfId="0" applyFont="1" applyFill="1" applyBorder="1" applyAlignment="1">
      <alignment horizontal="center" vertical="center" wrapText="1"/>
    </xf>
    <xf numFmtId="2" fontId="68" fillId="25" borderId="24" xfId="0" applyNumberFormat="1" applyFont="1" applyFill="1" applyBorder="1" applyAlignment="1">
      <alignment horizontal="center" vertical="center"/>
    </xf>
    <xf numFmtId="2" fontId="68" fillId="25" borderId="24" xfId="0" applyNumberFormat="1" applyFont="1" applyFill="1" applyBorder="1" applyAlignment="1">
      <alignment horizontal="right" vertical="center" wrapText="1"/>
    </xf>
    <xf numFmtId="0" fontId="68" fillId="25" borderId="24" xfId="0" applyFont="1" applyFill="1" applyBorder="1" applyAlignment="1">
      <alignment horizontal="right" vertical="center" wrapText="1"/>
    </xf>
    <xf numFmtId="2" fontId="68" fillId="25" borderId="24" xfId="0" applyNumberFormat="1" applyFont="1" applyFill="1" applyBorder="1" applyAlignment="1">
      <alignment horizontal="center" vertical="center" wrapText="1"/>
    </xf>
    <xf numFmtId="0" fontId="68" fillId="25" borderId="24" xfId="0" applyFont="1" applyFill="1" applyBorder="1" applyAlignment="1">
      <alignment horizontal="center" vertical="center" wrapText="1"/>
    </xf>
    <xf numFmtId="3" fontId="24" fillId="25" borderId="33" xfId="0" applyNumberFormat="1" applyFont="1" applyFill="1" applyBorder="1" applyAlignment="1">
      <alignment horizontal="center" vertical="center"/>
    </xf>
    <xf numFmtId="2" fontId="14" fillId="25" borderId="4" xfId="0" applyNumberFormat="1" applyFont="1" applyFill="1" applyBorder="1"/>
    <xf numFmtId="2" fontId="13" fillId="25" borderId="4" xfId="0" applyNumberFormat="1" applyFont="1" applyFill="1" applyBorder="1" applyProtection="1">
      <protection locked="0"/>
    </xf>
    <xf numFmtId="4" fontId="68" fillId="25" borderId="24" xfId="0" applyNumberFormat="1" applyFont="1" applyFill="1" applyBorder="1" applyAlignment="1">
      <alignment horizontal="center" vertical="center" wrapText="1"/>
    </xf>
    <xf numFmtId="3" fontId="24" fillId="25" borderId="24" xfId="0" applyNumberFormat="1" applyFont="1" applyFill="1" applyBorder="1" applyAlignment="1">
      <alignment horizontal="center" vertical="center"/>
    </xf>
    <xf numFmtId="2" fontId="68" fillId="25" borderId="2" xfId="0" applyNumberFormat="1" applyFont="1" applyFill="1" applyBorder="1"/>
    <xf numFmtId="0" fontId="68" fillId="25" borderId="2" xfId="0" applyFont="1" applyFill="1" applyBorder="1" applyAlignment="1">
      <alignment horizontal="center"/>
    </xf>
    <xf numFmtId="2" fontId="68" fillId="25" borderId="65" xfId="0" applyNumberFormat="1" applyFont="1" applyFill="1" applyBorder="1" applyAlignment="1">
      <alignment horizontal="right" vertical="center"/>
    </xf>
    <xf numFmtId="0" fontId="41" fillId="10" borderId="42" xfId="0" applyFont="1" applyFill="1" applyBorder="1"/>
    <xf numFmtId="1" fontId="68" fillId="0" borderId="33" xfId="0" applyNumberFormat="1" applyFont="1" applyFill="1" applyBorder="1" applyAlignment="1">
      <alignment horizontal="center" vertical="center"/>
    </xf>
    <xf numFmtId="1" fontId="68" fillId="0" borderId="24" xfId="0" applyNumberFormat="1" applyFont="1" applyFill="1" applyBorder="1" applyAlignment="1">
      <alignment horizontal="center" vertical="center"/>
    </xf>
    <xf numFmtId="1" fontId="68" fillId="0" borderId="27" xfId="0" applyNumberFormat="1" applyFont="1" applyFill="1" applyBorder="1" applyAlignment="1">
      <alignment horizontal="center" vertical="center"/>
    </xf>
    <xf numFmtId="1" fontId="68" fillId="0" borderId="54" xfId="0" applyNumberFormat="1" applyFont="1" applyFill="1" applyBorder="1" applyAlignment="1">
      <alignment horizontal="center" vertical="center"/>
    </xf>
    <xf numFmtId="1" fontId="68" fillId="0" borderId="55" xfId="0" applyNumberFormat="1" applyFont="1" applyFill="1" applyBorder="1" applyAlignment="1">
      <alignment horizontal="center" vertical="center"/>
    </xf>
    <xf numFmtId="1" fontId="68" fillId="0" borderId="31" xfId="0" applyNumberFormat="1" applyFont="1" applyFill="1" applyBorder="1" applyAlignment="1">
      <alignment horizontal="center" vertical="center"/>
    </xf>
    <xf numFmtId="0" fontId="68" fillId="0" borderId="23" xfId="0" applyFont="1" applyFill="1" applyBorder="1" applyAlignment="1">
      <alignment horizontal="center" vertical="center"/>
    </xf>
    <xf numFmtId="1" fontId="68" fillId="0" borderId="28" xfId="0" applyNumberFormat="1" applyFont="1" applyFill="1" applyBorder="1" applyAlignment="1">
      <alignment horizontal="center" vertical="center"/>
    </xf>
    <xf numFmtId="3" fontId="68" fillId="0" borderId="27" xfId="0" applyNumberFormat="1" applyFont="1" applyFill="1" applyBorder="1" applyAlignment="1">
      <alignment horizontal="center" vertical="center"/>
    </xf>
    <xf numFmtId="3" fontId="68" fillId="0" borderId="31" xfId="0" applyNumberFormat="1" applyFont="1" applyFill="1" applyBorder="1" applyAlignment="1">
      <alignment horizontal="center" vertical="center"/>
    </xf>
    <xf numFmtId="3" fontId="68" fillId="0" borderId="54" xfId="0" applyNumberFormat="1" applyFont="1" applyFill="1" applyBorder="1" applyAlignment="1">
      <alignment horizontal="center" vertical="center"/>
    </xf>
    <xf numFmtId="1" fontId="68" fillId="0" borderId="56" xfId="0" applyNumberFormat="1" applyFont="1" applyFill="1" applyBorder="1" applyAlignment="1">
      <alignment horizontal="center" vertical="center"/>
    </xf>
    <xf numFmtId="0" fontId="4" fillId="0" borderId="0" xfId="0" applyFont="1" applyFill="1" applyAlignment="1">
      <alignment horizontal="left" vertical="center" indent="8"/>
    </xf>
    <xf numFmtId="3" fontId="0" fillId="0" borderId="65" xfId="0" applyNumberFormat="1" applyFill="1" applyBorder="1"/>
    <xf numFmtId="4" fontId="0" fillId="0" borderId="65" xfId="0" applyNumberFormat="1" applyFill="1" applyBorder="1"/>
    <xf numFmtId="172" fontId="0" fillId="0" borderId="65" xfId="0" applyNumberFormat="1" applyFill="1" applyBorder="1"/>
    <xf numFmtId="3" fontId="68" fillId="0" borderId="33" xfId="0" applyNumberFormat="1" applyFont="1" applyFill="1" applyBorder="1" applyAlignment="1">
      <alignment horizontal="center" vertical="center"/>
    </xf>
    <xf numFmtId="3" fontId="68" fillId="0" borderId="23" xfId="0" applyNumberFormat="1" applyFont="1" applyFill="1" applyBorder="1" applyAlignment="1">
      <alignment horizontal="center" vertical="center"/>
    </xf>
    <xf numFmtId="3" fontId="68" fillId="0" borderId="24" xfId="0" applyNumberFormat="1" applyFont="1" applyFill="1" applyBorder="1" applyAlignment="1">
      <alignment horizontal="center" vertical="center"/>
    </xf>
    <xf numFmtId="3" fontId="68" fillId="0" borderId="38" xfId="0" applyNumberFormat="1" applyFont="1" applyFill="1" applyBorder="1" applyAlignment="1">
      <alignment vertical="center"/>
    </xf>
    <xf numFmtId="3" fontId="68" fillId="0" borderId="53" xfId="0" applyNumberFormat="1" applyFont="1" applyFill="1" applyBorder="1" applyAlignment="1">
      <alignment horizontal="center" vertical="center"/>
    </xf>
    <xf numFmtId="0" fontId="68" fillId="0" borderId="25" xfId="0" applyFont="1" applyFill="1" applyBorder="1" applyAlignment="1">
      <alignment horizontal="center" vertical="center" wrapText="1"/>
    </xf>
    <xf numFmtId="0" fontId="62" fillId="0" borderId="28" xfId="0" applyFont="1" applyFill="1" applyBorder="1" applyAlignment="1">
      <alignment horizontal="center" vertical="center" wrapText="1"/>
    </xf>
    <xf numFmtId="3" fontId="0" fillId="0" borderId="45" xfId="0" applyNumberFormat="1" applyFill="1" applyBorder="1"/>
    <xf numFmtId="3" fontId="0" fillId="0" borderId="3" xfId="0" applyNumberFormat="1" applyFill="1" applyBorder="1"/>
    <xf numFmtId="0" fontId="4" fillId="0" borderId="0" xfId="0" applyFont="1" applyFill="1" applyBorder="1"/>
    <xf numFmtId="3" fontId="13" fillId="0" borderId="24" xfId="0" applyNumberFormat="1" applyFont="1" applyFill="1" applyBorder="1" applyAlignment="1">
      <alignment horizontal="center" vertical="center" wrapText="1"/>
    </xf>
    <xf numFmtId="0" fontId="9" fillId="0" borderId="7" xfId="0" applyFont="1" applyFill="1" applyBorder="1"/>
    <xf numFmtId="3" fontId="13" fillId="0" borderId="39" xfId="0" applyNumberFormat="1" applyFont="1" applyFill="1" applyBorder="1" applyAlignment="1" applyProtection="1">
      <alignment horizontal="center"/>
      <protection locked="0"/>
    </xf>
    <xf numFmtId="3" fontId="4" fillId="0" borderId="4" xfId="0" applyNumberFormat="1" applyFont="1" applyFill="1" applyBorder="1" applyAlignment="1" applyProtection="1">
      <alignment horizontal="center"/>
      <protection locked="0"/>
    </xf>
    <xf numFmtId="3" fontId="13" fillId="0" borderId="4" xfId="0" applyNumberFormat="1" applyFont="1" applyFill="1" applyBorder="1" applyAlignment="1" applyProtection="1">
      <alignment horizontal="center"/>
      <protection locked="0"/>
    </xf>
    <xf numFmtId="0" fontId="13" fillId="0" borderId="4" xfId="0" applyNumberFormat="1" applyFont="1" applyFill="1" applyBorder="1" applyProtection="1">
      <protection locked="0"/>
    </xf>
    <xf numFmtId="3" fontId="13" fillId="0" borderId="20" xfId="0" applyNumberFormat="1" applyFont="1" applyFill="1" applyBorder="1" applyAlignment="1">
      <alignment horizontal="center" vertical="center" wrapText="1"/>
    </xf>
    <xf numFmtId="1" fontId="4" fillId="0" borderId="0" xfId="0" applyNumberFormat="1" applyFont="1" applyFill="1"/>
    <xf numFmtId="1" fontId="73" fillId="0" borderId="63" xfId="0" applyNumberFormat="1" applyFont="1" applyFill="1" applyBorder="1" applyAlignment="1">
      <alignment horizontal="center"/>
    </xf>
    <xf numFmtId="1" fontId="0" fillId="0" borderId="64" xfId="0" applyNumberFormat="1" applyFill="1" applyBorder="1" applyAlignment="1">
      <alignment horizontal="center"/>
    </xf>
    <xf numFmtId="0" fontId="0" fillId="0" borderId="20" xfId="0" applyFill="1" applyBorder="1" applyAlignment="1">
      <alignment horizontal="center"/>
    </xf>
    <xf numFmtId="1" fontId="73" fillId="0" borderId="24" xfId="0" applyNumberFormat="1" applyFont="1" applyFill="1" applyBorder="1" applyAlignment="1">
      <alignment horizontal="center"/>
    </xf>
    <xf numFmtId="1" fontId="5" fillId="0" borderId="24" xfId="0" applyNumberFormat="1" applyFont="1" applyFill="1" applyBorder="1" applyAlignment="1">
      <alignment horizontal="center"/>
    </xf>
    <xf numFmtId="3" fontId="5" fillId="0" borderId="24" xfId="0" applyNumberFormat="1" applyFont="1" applyFill="1" applyBorder="1" applyAlignment="1">
      <alignment horizontal="center"/>
    </xf>
    <xf numFmtId="3" fontId="85" fillId="0" borderId="9" xfId="0" applyNumberFormat="1" applyFont="1" applyFill="1" applyBorder="1"/>
    <xf numFmtId="0" fontId="82" fillId="0" borderId="9" xfId="0" applyFont="1" applyFill="1" applyBorder="1"/>
    <xf numFmtId="0" fontId="82" fillId="0" borderId="34" xfId="0" applyFont="1" applyFill="1" applyBorder="1"/>
    <xf numFmtId="0" fontId="84" fillId="0" borderId="9" xfId="0" applyFont="1" applyFill="1" applyBorder="1"/>
    <xf numFmtId="0" fontId="84" fillId="0" borderId="0" xfId="0" applyFont="1" applyFill="1"/>
    <xf numFmtId="3" fontId="85" fillId="0" borderId="0" xfId="0" applyNumberFormat="1" applyFont="1" applyFill="1"/>
    <xf numFmtId="3" fontId="30" fillId="0" borderId="0" xfId="0" applyNumberFormat="1" applyFont="1" applyFill="1" applyAlignment="1">
      <alignment horizontal="center"/>
    </xf>
    <xf numFmtId="1" fontId="5" fillId="0" borderId="9" xfId="0" applyNumberFormat="1" applyFont="1" applyFill="1" applyBorder="1" applyAlignment="1">
      <alignment horizontal="center"/>
    </xf>
    <xf numFmtId="3" fontId="40" fillId="0" borderId="27" xfId="0" applyNumberFormat="1" applyFont="1" applyFill="1" applyBorder="1" applyAlignment="1">
      <alignment horizontal="center"/>
    </xf>
    <xf numFmtId="0" fontId="41" fillId="0" borderId="0" xfId="0" applyFont="1" applyFill="1" applyBorder="1" applyAlignment="1">
      <alignment horizontal="center"/>
    </xf>
    <xf numFmtId="0" fontId="30" fillId="0" borderId="0" xfId="0" applyFont="1" applyFill="1" applyBorder="1" applyAlignment="1">
      <alignment horizontal="center"/>
    </xf>
    <xf numFmtId="3" fontId="30" fillId="0" borderId="31" xfId="0" applyNumberFormat="1" applyFont="1" applyFill="1" applyBorder="1"/>
    <xf numFmtId="3" fontId="30" fillId="0" borderId="21" xfId="0" applyNumberFormat="1" applyFont="1" applyFill="1" applyBorder="1"/>
    <xf numFmtId="1" fontId="30" fillId="0" borderId="31" xfId="0" applyNumberFormat="1" applyFont="1" applyFill="1" applyBorder="1"/>
    <xf numFmtId="0" fontId="18" fillId="0" borderId="0" xfId="0" applyFont="1" applyFill="1"/>
    <xf numFmtId="170" fontId="30" fillId="0" borderId="22" xfId="0" applyNumberFormat="1" applyFont="1" applyFill="1" applyBorder="1" applyAlignment="1">
      <alignment horizontal="center"/>
    </xf>
    <xf numFmtId="170" fontId="30" fillId="0" borderId="28" xfId="0" applyNumberFormat="1" applyFont="1" applyFill="1" applyBorder="1" applyAlignment="1">
      <alignment horizontal="center"/>
    </xf>
    <xf numFmtId="170" fontId="30" fillId="0" borderId="24" xfId="0" applyNumberFormat="1" applyFont="1" applyFill="1" applyBorder="1" applyAlignment="1">
      <alignment horizontal="center"/>
    </xf>
    <xf numFmtId="3" fontId="53" fillId="0" borderId="30" xfId="0" applyNumberFormat="1" applyFont="1" applyFill="1" applyBorder="1"/>
    <xf numFmtId="0" fontId="68" fillId="0" borderId="55" xfId="0" applyFont="1" applyFill="1" applyBorder="1" applyAlignment="1">
      <alignment horizontal="center" vertical="center" wrapText="1"/>
    </xf>
    <xf numFmtId="0" fontId="68" fillId="0" borderId="31" xfId="0" applyFont="1" applyFill="1" applyBorder="1" applyAlignment="1">
      <alignment horizontal="center" vertical="center" wrapText="1"/>
    </xf>
    <xf numFmtId="0" fontId="68" fillId="0" borderId="28" xfId="0" applyFont="1" applyFill="1" applyBorder="1" applyAlignment="1">
      <alignment horizontal="center" vertical="center" wrapText="1"/>
    </xf>
    <xf numFmtId="0" fontId="68" fillId="0" borderId="54" xfId="0" applyFont="1" applyFill="1" applyBorder="1" applyAlignment="1">
      <alignment horizontal="center" vertical="center" wrapText="1"/>
    </xf>
    <xf numFmtId="0" fontId="68" fillId="0" borderId="27" xfId="0" applyFont="1" applyFill="1" applyBorder="1" applyAlignment="1">
      <alignment horizontal="center" vertical="center"/>
    </xf>
    <xf numFmtId="0" fontId="68" fillId="0" borderId="31" xfId="0" applyFont="1" applyFill="1" applyBorder="1" applyAlignment="1">
      <alignment horizontal="center" vertical="center"/>
    </xf>
    <xf numFmtId="0" fontId="68" fillId="0" borderId="28" xfId="0" applyFont="1" applyFill="1" applyBorder="1" applyAlignment="1">
      <alignment horizontal="center" vertical="center"/>
    </xf>
    <xf numFmtId="0" fontId="68" fillId="0" borderId="54" xfId="0" applyFont="1" applyFill="1" applyBorder="1" applyAlignment="1">
      <alignment horizontal="center" vertical="center"/>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27"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54" xfId="0" applyFont="1" applyBorder="1" applyAlignment="1">
      <alignment horizontal="center" vertic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16" xfId="0" applyFill="1" applyBorder="1" applyAlignment="1">
      <alignment horizontal="left" wrapText="1"/>
    </xf>
    <xf numFmtId="0" fontId="0" fillId="0" borderId="17" xfId="0" applyFill="1" applyBorder="1" applyAlignment="1">
      <alignment horizontal="left" wrapText="1"/>
    </xf>
    <xf numFmtId="0" fontId="13" fillId="0" borderId="16" xfId="0" applyFont="1" applyBorder="1" applyAlignment="1">
      <alignment horizontal="left"/>
    </xf>
    <xf numFmtId="0" fontId="13" fillId="0" borderId="17" xfId="0" applyFont="1" applyBorder="1" applyAlignment="1">
      <alignment horizontal="left"/>
    </xf>
    <xf numFmtId="0" fontId="0" fillId="0" borderId="18" xfId="0" applyFill="1" applyBorder="1" applyAlignment="1">
      <alignment horizontal="left" wrapText="1"/>
    </xf>
    <xf numFmtId="0" fontId="13" fillId="0" borderId="16" xfId="0" applyFont="1" applyFill="1" applyBorder="1" applyAlignment="1">
      <alignment horizontal="left" wrapText="1"/>
    </xf>
    <xf numFmtId="0" fontId="0" fillId="0" borderId="12" xfId="0" applyBorder="1" applyAlignment="1"/>
    <xf numFmtId="0" fontId="0" fillId="0" borderId="14" xfId="0" applyBorder="1" applyAlignment="1"/>
    <xf numFmtId="0" fontId="0" fillId="0" borderId="19" xfId="0" applyFill="1" applyBorder="1" applyAlignment="1">
      <alignment horizontal="left" wrapText="1"/>
    </xf>
    <xf numFmtId="0" fontId="0" fillId="0" borderId="15" xfId="0" applyFill="1" applyBorder="1" applyAlignment="1">
      <alignment horizontal="left" wrapText="1"/>
    </xf>
    <xf numFmtId="0" fontId="0" fillId="0" borderId="10" xfId="0" applyFill="1" applyBorder="1" applyAlignment="1">
      <alignment horizontal="left" wrapText="1"/>
    </xf>
    <xf numFmtId="0" fontId="0" fillId="0" borderId="2" xfId="0" applyBorder="1" applyAlignment="1"/>
    <xf numFmtId="0" fontId="0" fillId="0" borderId="7" xfId="0" applyBorder="1" applyAlignment="1"/>
    <xf numFmtId="0" fontId="0" fillId="0" borderId="3" xfId="0" applyBorder="1" applyAlignment="1"/>
    <xf numFmtId="0" fontId="59" fillId="0" borderId="27" xfId="0" applyFont="1" applyFill="1" applyBorder="1" applyAlignment="1">
      <alignment horizontal="center" vertical="center" wrapText="1"/>
    </xf>
    <xf numFmtId="0" fontId="59" fillId="0" borderId="54" xfId="0" applyFont="1" applyFill="1" applyBorder="1" applyAlignment="1">
      <alignment horizontal="center" vertical="center" wrapText="1"/>
    </xf>
    <xf numFmtId="0" fontId="5" fillId="0" borderId="0" xfId="0" applyFont="1" applyBorder="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Fill="1" applyBorder="1" applyAlignment="1">
      <alignment horizontal="center" vertical="center" wrapText="1"/>
    </xf>
    <xf numFmtId="0" fontId="68" fillId="0" borderId="57" xfId="0" applyFont="1" applyFill="1" applyBorder="1" applyAlignment="1">
      <alignment horizontal="center" vertical="center" wrapText="1"/>
    </xf>
    <xf numFmtId="0" fontId="68" fillId="0" borderId="22" xfId="0" applyFont="1" applyFill="1" applyBorder="1" applyAlignment="1">
      <alignment horizontal="center" vertical="center" wrapText="1"/>
    </xf>
    <xf numFmtId="0" fontId="68" fillId="0" borderId="58" xfId="0" applyFont="1" applyFill="1" applyBorder="1" applyAlignment="1">
      <alignment horizontal="center" vertical="center" wrapText="1"/>
    </xf>
    <xf numFmtId="0" fontId="5" fillId="0" borderId="38" xfId="0" applyFont="1" applyBorder="1" applyAlignment="1"/>
    <xf numFmtId="0" fontId="5" fillId="0" borderId="32" xfId="0" applyFont="1" applyBorder="1" applyAlignment="1"/>
    <xf numFmtId="0" fontId="5" fillId="0" borderId="33" xfId="0" applyFont="1" applyBorder="1" applyAlignment="1"/>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6" fillId="0" borderId="0" xfId="0" applyFont="1" applyAlignment="1">
      <alignment wrapText="1"/>
    </xf>
    <xf numFmtId="0" fontId="0" fillId="0" borderId="15" xfId="0" applyBorder="1" applyAlignment="1">
      <alignment wrapText="1"/>
    </xf>
    <xf numFmtId="0" fontId="68" fillId="0" borderId="27" xfId="0" applyFont="1" applyFill="1" applyBorder="1" applyAlignment="1">
      <alignment horizontal="center" vertical="center" wrapText="1"/>
    </xf>
    <xf numFmtId="0" fontId="68" fillId="0" borderId="55" xfId="0" applyFont="1" applyBorder="1" applyAlignment="1">
      <alignment horizontal="center" vertical="center"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applyAlignment="1"/>
    <xf numFmtId="0" fontId="0" fillId="0" borderId="48" xfId="0" applyBorder="1" applyAlignment="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3" fontId="68" fillId="0" borderId="38" xfId="0" applyNumberFormat="1" applyFont="1" applyFill="1" applyBorder="1" applyAlignment="1">
      <alignment horizontal="center" vertical="center"/>
    </xf>
    <xf numFmtId="3" fontId="68" fillId="0" borderId="53" xfId="0" applyNumberFormat="1" applyFont="1" applyFill="1" applyBorder="1" applyAlignment="1">
      <alignment horizontal="center" vertical="center"/>
    </xf>
    <xf numFmtId="3" fontId="68" fillId="0" borderId="38" xfId="0" applyNumberFormat="1" applyFont="1" applyFill="1" applyBorder="1" applyAlignment="1">
      <alignment horizontal="center" vertical="center" wrapText="1"/>
    </xf>
    <xf numFmtId="3" fontId="68" fillId="0" borderId="53" xfId="0" applyNumberFormat="1" applyFont="1" applyFill="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0" xfId="0" applyFont="1" applyFill="1" applyAlignment="1">
      <alignment horizontal="center" wrapText="1"/>
    </xf>
    <xf numFmtId="0" fontId="5" fillId="0" borderId="26" xfId="0" applyFont="1" applyFill="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Border="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applyAlignment="1"/>
    <xf numFmtId="0" fontId="0" fillId="0" borderId="32" xfId="0" applyBorder="1" applyAlignment="1"/>
    <xf numFmtId="0" fontId="0" fillId="0" borderId="33" xfId="0" applyBorder="1" applyAlignment="1"/>
    <xf numFmtId="0" fontId="44" fillId="0" borderId="0" xfId="0" applyFont="1" applyBorder="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41">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31"/>
  <sheetViews>
    <sheetView zoomScaleNormal="100" workbookViewId="0">
      <selection activeCell="H3" sqref="H3"/>
    </sheetView>
  </sheetViews>
  <sheetFormatPr defaultRowHeight="12.5" x14ac:dyDescent="0.25"/>
  <cols>
    <col min="1" max="1" width="35.1796875" customWidth="1"/>
    <col min="2" max="2" width="15.26953125" customWidth="1"/>
    <col min="3" max="3" width="14.81640625" customWidth="1"/>
    <col min="4" max="4" width="14.1796875" customWidth="1"/>
    <col min="5" max="6" width="12.81640625" customWidth="1"/>
    <col min="7" max="7" width="13.1796875" customWidth="1"/>
    <col min="8" max="8" width="13.26953125" customWidth="1"/>
    <col min="9" max="9" width="10" customWidth="1"/>
    <col min="10" max="10" width="10.26953125" customWidth="1"/>
    <col min="11" max="11" width="9.7265625" customWidth="1"/>
    <col min="12" max="12" width="9.7265625" bestFit="1" customWidth="1"/>
    <col min="13" max="13" width="9.54296875" bestFit="1" customWidth="1"/>
    <col min="14" max="14" width="9.54296875" customWidth="1"/>
    <col min="15" max="15" width="9.54296875" style="10" bestFit="1" customWidth="1"/>
    <col min="16" max="20" width="9.54296875" bestFit="1" customWidth="1"/>
    <col min="21" max="22" width="10.81640625" bestFit="1" customWidth="1"/>
  </cols>
  <sheetData>
    <row r="1" spans="1:15" ht="12.75" customHeight="1" x14ac:dyDescent="0.3">
      <c r="A1" s="12" t="s">
        <v>220</v>
      </c>
      <c r="H1" s="859">
        <v>44652</v>
      </c>
      <c r="I1" t="s">
        <v>209</v>
      </c>
      <c r="O1" s="8"/>
    </row>
    <row r="2" spans="1:15" ht="12.75" customHeight="1" x14ac:dyDescent="0.3">
      <c r="A2" s="14" t="s">
        <v>1386</v>
      </c>
    </row>
    <row r="3" spans="1:15" ht="12.75" customHeight="1" x14ac:dyDescent="0.3">
      <c r="A3" s="14"/>
    </row>
    <row r="4" spans="1:15" ht="12.75" customHeight="1" x14ac:dyDescent="0.25">
      <c r="A4" s="571" t="s">
        <v>951</v>
      </c>
    </row>
    <row r="5" spans="1:15" ht="12.75" customHeight="1" x14ac:dyDescent="0.25">
      <c r="A5" s="595" t="s">
        <v>892</v>
      </c>
    </row>
    <row r="6" spans="1:15" ht="12.75" customHeight="1" thickBot="1" x14ac:dyDescent="0.3">
      <c r="A6" s="596"/>
    </row>
    <row r="7" spans="1:15" ht="12.75" customHeight="1" thickBot="1" x14ac:dyDescent="0.3">
      <c r="A7" s="597" t="s">
        <v>356</v>
      </c>
      <c r="B7" s="598" t="s">
        <v>893</v>
      </c>
      <c r="C7" s="598" t="s">
        <v>894</v>
      </c>
      <c r="D7" s="598" t="s">
        <v>895</v>
      </c>
      <c r="E7" s="598" t="s">
        <v>896</v>
      </c>
      <c r="F7" s="10"/>
      <c r="G7" s="10"/>
    </row>
    <row r="8" spans="1:15" ht="12.75" customHeight="1" thickBot="1" x14ac:dyDescent="0.3">
      <c r="A8" s="599" t="s">
        <v>897</v>
      </c>
      <c r="B8" s="600" t="s">
        <v>898</v>
      </c>
      <c r="C8" s="860" t="s">
        <v>899</v>
      </c>
      <c r="D8" s="860">
        <v>1</v>
      </c>
      <c r="E8" s="1017">
        <v>29384</v>
      </c>
      <c r="F8" s="10"/>
      <c r="G8" s="10"/>
    </row>
    <row r="9" spans="1:15" ht="12.75" customHeight="1" thickBot="1" x14ac:dyDescent="0.3">
      <c r="A9" s="601" t="s">
        <v>900</v>
      </c>
      <c r="B9" s="602" t="s">
        <v>901</v>
      </c>
      <c r="C9" s="861" t="s">
        <v>902</v>
      </c>
      <c r="D9" s="861">
        <v>2</v>
      </c>
      <c r="E9" s="1018">
        <v>34012</v>
      </c>
      <c r="F9" s="10"/>
      <c r="G9" s="10"/>
    </row>
    <row r="10" spans="1:15" ht="12.75" customHeight="1" thickBot="1" x14ac:dyDescent="0.3">
      <c r="A10" s="1088" t="s">
        <v>903</v>
      </c>
      <c r="B10" s="602" t="s">
        <v>904</v>
      </c>
      <c r="C10" s="861" t="s">
        <v>905</v>
      </c>
      <c r="D10" s="1123">
        <v>3</v>
      </c>
      <c r="E10" s="1019">
        <v>40257</v>
      </c>
      <c r="F10" s="10"/>
      <c r="G10" s="10"/>
    </row>
    <row r="11" spans="1:15" ht="12.75" customHeight="1" thickBot="1" x14ac:dyDescent="0.3">
      <c r="A11" s="1089"/>
      <c r="B11" s="602" t="s">
        <v>906</v>
      </c>
      <c r="C11" s="861" t="s">
        <v>907</v>
      </c>
      <c r="D11" s="1079"/>
      <c r="E11" s="1020"/>
      <c r="F11" s="10"/>
      <c r="G11" s="10"/>
    </row>
    <row r="12" spans="1:15" ht="12.75" customHeight="1" thickBot="1" x14ac:dyDescent="0.3">
      <c r="A12" s="1090"/>
      <c r="B12" s="602" t="s">
        <v>908</v>
      </c>
      <c r="C12" s="861" t="s">
        <v>909</v>
      </c>
      <c r="D12" s="861">
        <v>4</v>
      </c>
      <c r="E12" s="1018">
        <v>51017</v>
      </c>
      <c r="F12" s="10"/>
      <c r="G12" s="10"/>
    </row>
    <row r="13" spans="1:15" ht="12.75" customHeight="1" thickBot="1" x14ac:dyDescent="0.3">
      <c r="A13" s="1124" t="s">
        <v>910</v>
      </c>
      <c r="B13" s="602" t="s">
        <v>911</v>
      </c>
      <c r="C13" s="861" t="s">
        <v>912</v>
      </c>
      <c r="D13" s="1123">
        <v>3</v>
      </c>
      <c r="E13" s="1019">
        <v>40257</v>
      </c>
      <c r="F13" s="10"/>
      <c r="G13" s="10"/>
    </row>
    <row r="14" spans="1:15" ht="12.75" customHeight="1" thickBot="1" x14ac:dyDescent="0.3">
      <c r="A14" s="1089"/>
      <c r="B14" s="602" t="s">
        <v>913</v>
      </c>
      <c r="C14" s="861" t="s">
        <v>914</v>
      </c>
      <c r="D14" s="1079"/>
      <c r="E14" s="1020"/>
      <c r="F14" s="10"/>
      <c r="G14" s="10"/>
    </row>
    <row r="15" spans="1:15" ht="12.75" customHeight="1" thickBot="1" x14ac:dyDescent="0.3">
      <c r="A15" s="1089"/>
      <c r="B15" s="602" t="s">
        <v>915</v>
      </c>
      <c r="C15" s="861" t="s">
        <v>916</v>
      </c>
      <c r="D15" s="1076">
        <v>4</v>
      </c>
      <c r="E15" s="1021">
        <v>51017</v>
      </c>
      <c r="F15" s="10"/>
      <c r="G15" s="10"/>
    </row>
    <row r="16" spans="1:15" ht="12.75" customHeight="1" thickBot="1" x14ac:dyDescent="0.3">
      <c r="A16" s="1089"/>
      <c r="B16" s="602" t="s">
        <v>917</v>
      </c>
      <c r="C16" s="861" t="s">
        <v>918</v>
      </c>
      <c r="D16" s="1077"/>
      <c r="E16" s="1022"/>
      <c r="F16" s="10"/>
      <c r="G16" s="10"/>
    </row>
    <row r="17" spans="1:7" ht="12.75" customHeight="1" thickBot="1" x14ac:dyDescent="0.3">
      <c r="A17" s="1089"/>
      <c r="B17" s="604" t="s">
        <v>919</v>
      </c>
      <c r="C17" s="1023" t="s">
        <v>920</v>
      </c>
      <c r="D17" s="1078"/>
      <c r="E17" s="1024"/>
      <c r="F17" s="10"/>
      <c r="G17" s="10"/>
    </row>
    <row r="18" spans="1:7" ht="12.75" customHeight="1" thickBot="1" x14ac:dyDescent="0.3">
      <c r="A18" s="1089"/>
      <c r="B18" s="860" t="s">
        <v>921</v>
      </c>
      <c r="C18" s="860" t="s">
        <v>922</v>
      </c>
      <c r="D18" s="1077">
        <v>5</v>
      </c>
      <c r="E18" s="1025">
        <v>58398</v>
      </c>
      <c r="F18" s="10"/>
      <c r="G18" s="10"/>
    </row>
    <row r="19" spans="1:7" ht="12.75" customHeight="1" thickBot="1" x14ac:dyDescent="0.3">
      <c r="A19" s="1089"/>
      <c r="B19" s="861" t="s">
        <v>923</v>
      </c>
      <c r="C19" s="861" t="s">
        <v>924</v>
      </c>
      <c r="D19" s="1077"/>
      <c r="E19" s="1026"/>
      <c r="F19" s="10"/>
      <c r="G19" s="10"/>
    </row>
    <row r="20" spans="1:7" ht="12.75" customHeight="1" thickBot="1" x14ac:dyDescent="0.3">
      <c r="A20" s="1090"/>
      <c r="B20" s="861" t="s">
        <v>925</v>
      </c>
      <c r="C20" s="861" t="s">
        <v>926</v>
      </c>
      <c r="D20" s="1079"/>
      <c r="E20" s="1027"/>
      <c r="F20" s="10"/>
      <c r="G20" s="10"/>
    </row>
    <row r="21" spans="1:7" ht="12.75" customHeight="1" x14ac:dyDescent="0.25">
      <c r="A21" s="595"/>
      <c r="F21" s="10"/>
    </row>
    <row r="22" spans="1:7" ht="12.75" customHeight="1" x14ac:dyDescent="0.3">
      <c r="A22" s="594"/>
      <c r="F22" s="10"/>
    </row>
    <row r="23" spans="1:7" ht="12.75" customHeight="1" x14ac:dyDescent="0.25">
      <c r="A23" s="595" t="s">
        <v>927</v>
      </c>
      <c r="F23" s="10"/>
    </row>
    <row r="24" spans="1:7" ht="12.75" customHeight="1" thickBot="1" x14ac:dyDescent="0.3">
      <c r="A24" s="596"/>
      <c r="F24" s="10"/>
    </row>
    <row r="25" spans="1:7" ht="12.75" customHeight="1" thickBot="1" x14ac:dyDescent="0.3">
      <c r="A25" s="605" t="s">
        <v>356</v>
      </c>
      <c r="B25" s="606" t="s">
        <v>893</v>
      </c>
      <c r="C25" s="607" t="s">
        <v>894</v>
      </c>
      <c r="D25" s="606" t="s">
        <v>895</v>
      </c>
      <c r="E25" s="606" t="s">
        <v>896</v>
      </c>
      <c r="F25" s="10"/>
      <c r="G25" s="10"/>
    </row>
    <row r="26" spans="1:7" ht="12.75" customHeight="1" thickBot="1" x14ac:dyDescent="0.3">
      <c r="A26" s="1088" t="s">
        <v>928</v>
      </c>
      <c r="B26" s="602" t="s">
        <v>1025</v>
      </c>
      <c r="C26" s="795" t="s">
        <v>905</v>
      </c>
      <c r="D26" s="1080">
        <v>3</v>
      </c>
      <c r="E26" s="1019">
        <v>40257</v>
      </c>
      <c r="F26" s="10"/>
      <c r="G26" s="10"/>
    </row>
    <row r="27" spans="1:7" ht="12.75" customHeight="1" thickBot="1" x14ac:dyDescent="0.3">
      <c r="A27" s="1089"/>
      <c r="B27" s="602" t="s">
        <v>1026</v>
      </c>
      <c r="C27" s="795" t="s">
        <v>907</v>
      </c>
      <c r="D27" s="1083"/>
      <c r="E27" s="1020"/>
      <c r="F27" s="10"/>
      <c r="G27" s="10"/>
    </row>
    <row r="28" spans="1:7" ht="12.75" customHeight="1" thickBot="1" x14ac:dyDescent="0.3">
      <c r="A28" s="1090"/>
      <c r="B28" s="602" t="s">
        <v>1027</v>
      </c>
      <c r="C28" s="795" t="s">
        <v>909</v>
      </c>
      <c r="D28" s="861">
        <v>4</v>
      </c>
      <c r="E28" s="1028">
        <v>51017</v>
      </c>
      <c r="F28" s="10"/>
      <c r="G28" s="10"/>
    </row>
    <row r="29" spans="1:7" ht="12.75" customHeight="1" thickBot="1" x14ac:dyDescent="0.3">
      <c r="A29" s="603" t="s">
        <v>929</v>
      </c>
      <c r="B29" s="602" t="s">
        <v>931</v>
      </c>
      <c r="C29" s="795" t="s">
        <v>932</v>
      </c>
      <c r="D29" s="1080">
        <v>4</v>
      </c>
      <c r="E29" s="1021">
        <v>51017</v>
      </c>
      <c r="F29" s="10"/>
      <c r="G29" s="10"/>
    </row>
    <row r="30" spans="1:7" ht="12.75" customHeight="1" thickBot="1" x14ac:dyDescent="0.3">
      <c r="A30" s="609"/>
      <c r="B30" s="602" t="s">
        <v>933</v>
      </c>
      <c r="C30" s="795" t="s">
        <v>934</v>
      </c>
      <c r="D30" s="1081"/>
      <c r="E30" s="1022"/>
      <c r="F30" s="10"/>
      <c r="G30" s="10"/>
    </row>
    <row r="31" spans="1:7" ht="12.75" customHeight="1" thickBot="1" x14ac:dyDescent="0.3">
      <c r="A31" s="610" t="s">
        <v>930</v>
      </c>
      <c r="B31" s="602" t="s">
        <v>935</v>
      </c>
      <c r="C31" s="795" t="s">
        <v>936</v>
      </c>
      <c r="D31" s="1081"/>
      <c r="E31" s="1022"/>
      <c r="F31" s="10"/>
      <c r="G31" s="10"/>
    </row>
    <row r="32" spans="1:7" ht="12.75" customHeight="1" thickBot="1" x14ac:dyDescent="0.3">
      <c r="A32" s="611"/>
      <c r="B32" s="602" t="s">
        <v>937</v>
      </c>
      <c r="C32" s="795" t="s">
        <v>938</v>
      </c>
      <c r="D32" s="1081"/>
      <c r="E32" s="1022"/>
      <c r="F32" s="10"/>
      <c r="G32" s="10"/>
    </row>
    <row r="33" spans="1:14" ht="12.75" customHeight="1" thickBot="1" x14ac:dyDescent="0.3">
      <c r="A33" s="611"/>
      <c r="B33" s="602" t="s">
        <v>939</v>
      </c>
      <c r="C33" s="795" t="s">
        <v>940</v>
      </c>
      <c r="D33" s="1082"/>
      <c r="E33" s="1024"/>
      <c r="F33" s="10"/>
      <c r="G33" s="10"/>
    </row>
    <row r="34" spans="1:14" ht="12.75" customHeight="1" thickBot="1" x14ac:dyDescent="0.3">
      <c r="A34" s="611"/>
      <c r="B34" s="861" t="s">
        <v>941</v>
      </c>
      <c r="C34" s="795" t="s">
        <v>942</v>
      </c>
      <c r="D34" s="1080">
        <v>5</v>
      </c>
      <c r="E34" s="1019">
        <v>58398</v>
      </c>
      <c r="F34" s="10"/>
      <c r="G34" s="10"/>
    </row>
    <row r="35" spans="1:14" ht="12.75" customHeight="1" thickBot="1" x14ac:dyDescent="0.3">
      <c r="A35" s="611"/>
      <c r="B35" s="861" t="s">
        <v>943</v>
      </c>
      <c r="C35" s="795" t="s">
        <v>944</v>
      </c>
      <c r="D35" s="1081"/>
      <c r="E35" s="1022"/>
      <c r="F35" s="10"/>
      <c r="G35" s="10"/>
    </row>
    <row r="36" spans="1:14" ht="12.75" customHeight="1" thickBot="1" x14ac:dyDescent="0.3">
      <c r="A36" s="612"/>
      <c r="B36" s="861" t="s">
        <v>945</v>
      </c>
      <c r="C36" s="795" t="s">
        <v>946</v>
      </c>
      <c r="D36" s="1083"/>
      <c r="E36" s="1020"/>
      <c r="F36" s="10"/>
      <c r="G36" s="10"/>
    </row>
    <row r="37" spans="1:14" ht="12.75" customHeight="1" x14ac:dyDescent="0.3">
      <c r="A37" s="594"/>
    </row>
    <row r="38" spans="1:14" ht="12.75" customHeight="1" x14ac:dyDescent="0.25">
      <c r="A38" s="613" t="s">
        <v>947</v>
      </c>
    </row>
    <row r="39" spans="1:14" ht="12.75" customHeight="1" x14ac:dyDescent="0.25">
      <c r="A39" s="569"/>
    </row>
    <row r="40" spans="1:14" ht="12.75" customHeight="1" x14ac:dyDescent="0.25">
      <c r="A40" s="569" t="s">
        <v>948</v>
      </c>
    </row>
    <row r="41" spans="1:14" ht="12.75" customHeight="1" x14ac:dyDescent="0.25">
      <c r="A41" s="569"/>
    </row>
    <row r="42" spans="1:14" ht="12.75" customHeight="1" x14ac:dyDescent="0.25">
      <c r="A42" s="569" t="s">
        <v>949</v>
      </c>
    </row>
    <row r="43" spans="1:14" ht="29.25" customHeight="1" x14ac:dyDescent="0.35">
      <c r="A43" s="569"/>
      <c r="E43" s="787"/>
      <c r="F43" s="787"/>
      <c r="G43" s="787"/>
      <c r="H43" s="789" t="s">
        <v>1133</v>
      </c>
      <c r="I43" s="789" t="s">
        <v>165</v>
      </c>
      <c r="J43" s="789" t="s">
        <v>1130</v>
      </c>
      <c r="K43" s="789" t="s">
        <v>1131</v>
      </c>
      <c r="L43" s="789" t="s">
        <v>1132</v>
      </c>
      <c r="N43" s="10"/>
    </row>
    <row r="44" spans="1:14" ht="12.75" customHeight="1" x14ac:dyDescent="0.25">
      <c r="A44" s="1029" t="s">
        <v>1263</v>
      </c>
      <c r="B44" s="10"/>
      <c r="C44" s="10"/>
      <c r="E44" s="788"/>
      <c r="F44" s="10"/>
      <c r="H44" s="790" t="s">
        <v>862</v>
      </c>
      <c r="I44" s="1030">
        <v>29384</v>
      </c>
      <c r="J44" s="1031">
        <f>I44/12</f>
        <v>2448.6666666666665</v>
      </c>
      <c r="K44" s="1031">
        <f>I44/52.1428</f>
        <v>563.52938468973662</v>
      </c>
      <c r="L44" s="1032">
        <f>I44/52.1428/40</f>
        <v>14.088234617243415</v>
      </c>
      <c r="N44" s="10"/>
    </row>
    <row r="45" spans="1:14" ht="12.75" customHeight="1" x14ac:dyDescent="0.25">
      <c r="A45" s="1029" t="s">
        <v>1264</v>
      </c>
      <c r="B45" s="10"/>
      <c r="C45" s="10"/>
      <c r="F45" s="10"/>
      <c r="H45" s="790" t="s">
        <v>863</v>
      </c>
      <c r="I45" s="1030">
        <v>34012</v>
      </c>
      <c r="J45" s="1031">
        <f t="shared" ref="J45:J47" si="0">I45/12</f>
        <v>2834.3333333333335</v>
      </c>
      <c r="K45" s="1031">
        <f t="shared" ref="K45:K47" si="1">I45/52.1428</f>
        <v>652.28564634043437</v>
      </c>
      <c r="L45" s="1032">
        <f t="shared" ref="L45:L47" si="2">I45/52.1428/40</f>
        <v>16.307141158510859</v>
      </c>
      <c r="N45" s="10"/>
    </row>
    <row r="46" spans="1:14" ht="12.75" customHeight="1" x14ac:dyDescent="0.25">
      <c r="A46" s="1029" t="s">
        <v>1265</v>
      </c>
      <c r="B46" s="10"/>
      <c r="C46" s="10"/>
      <c r="F46" s="10"/>
      <c r="H46" s="790" t="s">
        <v>864</v>
      </c>
      <c r="I46" s="1030">
        <v>40257</v>
      </c>
      <c r="J46" s="1031">
        <f t="shared" si="0"/>
        <v>3354.75</v>
      </c>
      <c r="K46" s="1031">
        <f t="shared" si="1"/>
        <v>772.05290087989135</v>
      </c>
      <c r="L46" s="1032">
        <f t="shared" si="2"/>
        <v>19.301322521997285</v>
      </c>
      <c r="N46" s="10"/>
    </row>
    <row r="47" spans="1:14" ht="12.75" customHeight="1" x14ac:dyDescent="0.25">
      <c r="A47" s="1029" t="s">
        <v>1266</v>
      </c>
      <c r="B47" s="10"/>
      <c r="C47" s="10"/>
      <c r="F47" s="10"/>
      <c r="H47" s="790" t="s">
        <v>865</v>
      </c>
      <c r="I47" s="1030">
        <v>51017</v>
      </c>
      <c r="J47" s="1031">
        <f t="shared" si="0"/>
        <v>4251.416666666667</v>
      </c>
      <c r="K47" s="1031">
        <f t="shared" si="1"/>
        <v>978.40929140744265</v>
      </c>
      <c r="L47" s="1032">
        <f t="shared" si="2"/>
        <v>24.460232285186066</v>
      </c>
      <c r="N47" s="10"/>
    </row>
    <row r="48" spans="1:14" ht="12.75" customHeight="1" x14ac:dyDescent="0.25">
      <c r="A48" s="1029" t="s">
        <v>1267</v>
      </c>
      <c r="B48" s="10"/>
      <c r="C48" s="10"/>
      <c r="H48" s="871"/>
      <c r="I48" s="872"/>
      <c r="J48" s="873"/>
      <c r="K48" s="873"/>
      <c r="L48" s="874"/>
    </row>
    <row r="49" spans="1:4" ht="12.75" customHeight="1" x14ac:dyDescent="0.25">
      <c r="A49" s="569" t="s">
        <v>950</v>
      </c>
    </row>
    <row r="50" spans="1:4" ht="12.75" customHeight="1" x14ac:dyDescent="0.3">
      <c r="A50" s="594"/>
    </row>
    <row r="51" spans="1:4" ht="12.75" customHeight="1" x14ac:dyDescent="0.25">
      <c r="A51" s="595" t="s">
        <v>952</v>
      </c>
    </row>
    <row r="52" spans="1:4" ht="12.75" customHeight="1" thickBot="1" x14ac:dyDescent="0.3">
      <c r="A52" s="596"/>
    </row>
    <row r="53" spans="1:4" ht="12.75" customHeight="1" thickBot="1" x14ac:dyDescent="0.3">
      <c r="A53" s="597" t="s">
        <v>895</v>
      </c>
      <c r="B53" s="598" t="s">
        <v>953</v>
      </c>
      <c r="D53" s="10"/>
    </row>
    <row r="54" spans="1:4" ht="12.75" customHeight="1" thickBot="1" x14ac:dyDescent="0.3">
      <c r="A54" s="599">
        <v>1</v>
      </c>
      <c r="B54" s="1033">
        <v>2351</v>
      </c>
      <c r="D54" s="10"/>
    </row>
    <row r="55" spans="1:4" ht="12.75" customHeight="1" thickBot="1" x14ac:dyDescent="0.3">
      <c r="A55" s="614">
        <v>2</v>
      </c>
      <c r="B55" s="1034">
        <v>2721</v>
      </c>
      <c r="D55" s="10"/>
    </row>
    <row r="56" spans="1:4" ht="12.75" customHeight="1" thickBot="1" x14ac:dyDescent="0.3">
      <c r="A56" s="599">
        <v>3</v>
      </c>
      <c r="B56" s="1033">
        <v>3221</v>
      </c>
      <c r="D56" s="10"/>
    </row>
    <row r="57" spans="1:4" ht="12.75" customHeight="1" thickBot="1" x14ac:dyDescent="0.3">
      <c r="A57" s="601">
        <v>4</v>
      </c>
      <c r="B57" s="1035">
        <v>4082</v>
      </c>
      <c r="D57" s="10"/>
    </row>
    <row r="58" spans="1:4" ht="12.75" customHeight="1" thickBot="1" x14ac:dyDescent="0.3">
      <c r="A58" s="862">
        <v>5</v>
      </c>
      <c r="B58" s="1035">
        <v>4672</v>
      </c>
      <c r="D58" s="10"/>
    </row>
    <row r="59" spans="1:4" ht="12.75" customHeight="1" x14ac:dyDescent="0.25">
      <c r="A59" s="615" t="s">
        <v>954</v>
      </c>
    </row>
    <row r="60" spans="1:4" ht="12.75" customHeight="1" x14ac:dyDescent="0.3">
      <c r="A60" s="594"/>
    </row>
    <row r="61" spans="1:4" ht="12.75" customHeight="1" x14ac:dyDescent="0.25">
      <c r="A61" s="595" t="s">
        <v>955</v>
      </c>
    </row>
    <row r="62" spans="1:4" ht="12.75" customHeight="1" x14ac:dyDescent="0.25">
      <c r="A62" s="596"/>
    </row>
    <row r="63" spans="1:4" ht="12.75" customHeight="1" x14ac:dyDescent="0.25">
      <c r="A63" s="569" t="s">
        <v>956</v>
      </c>
    </row>
    <row r="64" spans="1:4" ht="12.75" customHeight="1" thickBot="1" x14ac:dyDescent="0.3">
      <c r="A64" s="569"/>
    </row>
    <row r="65" spans="1:9" ht="12.75" customHeight="1" thickBot="1" x14ac:dyDescent="0.3">
      <c r="A65" s="616"/>
      <c r="B65" s="607"/>
      <c r="C65" s="607" t="s">
        <v>957</v>
      </c>
      <c r="D65" s="607" t="s">
        <v>958</v>
      </c>
      <c r="E65" s="607" t="s">
        <v>959</v>
      </c>
      <c r="F65" s="607" t="s">
        <v>960</v>
      </c>
      <c r="G65" s="863" t="s">
        <v>1187</v>
      </c>
      <c r="I65" s="10"/>
    </row>
    <row r="66" spans="1:9" ht="12.75" customHeight="1" thickBot="1" x14ac:dyDescent="0.3">
      <c r="A66" s="617" t="s">
        <v>961</v>
      </c>
      <c r="B66" s="618" t="s">
        <v>962</v>
      </c>
      <c r="C66" s="618" t="s">
        <v>896</v>
      </c>
      <c r="D66" s="618" t="s">
        <v>896</v>
      </c>
      <c r="E66" s="618" t="s">
        <v>896</v>
      </c>
      <c r="F66" s="618" t="s">
        <v>896</v>
      </c>
      <c r="G66" s="864" t="s">
        <v>896</v>
      </c>
      <c r="I66" s="10"/>
    </row>
    <row r="67" spans="1:9" ht="12.75" customHeight="1" thickBot="1" x14ac:dyDescent="0.3">
      <c r="A67" s="619" t="s">
        <v>963</v>
      </c>
      <c r="B67" s="620">
        <v>0.15</v>
      </c>
      <c r="C67" s="621">
        <v>4408</v>
      </c>
      <c r="D67" s="621">
        <v>5102</v>
      </c>
      <c r="E67" s="835">
        <v>6039</v>
      </c>
      <c r="F67" s="621">
        <v>7653</v>
      </c>
      <c r="G67" s="835">
        <v>8760</v>
      </c>
      <c r="I67" s="10"/>
    </row>
    <row r="68" spans="1:9" ht="12.75" customHeight="1" thickBot="1" x14ac:dyDescent="0.3">
      <c r="A68" s="619" t="s">
        <v>1154</v>
      </c>
      <c r="B68" s="620">
        <v>0.1</v>
      </c>
      <c r="C68" s="621">
        <v>2939</v>
      </c>
      <c r="D68" s="621">
        <v>3402</v>
      </c>
      <c r="E68" s="621">
        <v>4026</v>
      </c>
      <c r="F68" s="621">
        <v>5102</v>
      </c>
      <c r="G68" s="835">
        <v>5840</v>
      </c>
      <c r="I68" s="10"/>
    </row>
    <row r="69" spans="1:9" ht="12.75" customHeight="1" thickBot="1" x14ac:dyDescent="0.3">
      <c r="A69" s="619" t="s">
        <v>1155</v>
      </c>
      <c r="B69" s="622">
        <v>7.4999999999999997E-2</v>
      </c>
      <c r="C69" s="621">
        <v>2204</v>
      </c>
      <c r="D69" s="621">
        <v>2551</v>
      </c>
      <c r="E69" s="835">
        <v>3020</v>
      </c>
      <c r="F69" s="621">
        <v>3827</v>
      </c>
      <c r="G69" s="835">
        <v>4380</v>
      </c>
      <c r="I69" s="10"/>
    </row>
    <row r="70" spans="1:9" ht="12.75" customHeight="1" thickBot="1" x14ac:dyDescent="0.3">
      <c r="A70" s="619" t="s">
        <v>964</v>
      </c>
      <c r="B70" s="620">
        <v>0.06</v>
      </c>
      <c r="C70" s="621">
        <v>1764</v>
      </c>
      <c r="D70" s="621">
        <v>2041</v>
      </c>
      <c r="E70" s="621">
        <v>2416</v>
      </c>
      <c r="F70" s="621">
        <v>3062</v>
      </c>
      <c r="G70" s="835">
        <v>3504</v>
      </c>
      <c r="I70" s="10"/>
    </row>
    <row r="71" spans="1:9" ht="12.75" customHeight="1" thickBot="1" x14ac:dyDescent="0.3">
      <c r="A71" s="619" t="s">
        <v>1156</v>
      </c>
      <c r="B71" s="620">
        <v>0.05</v>
      </c>
      <c r="C71" s="621">
        <v>1470</v>
      </c>
      <c r="D71" s="621">
        <v>1701</v>
      </c>
      <c r="E71" s="621">
        <v>2013</v>
      </c>
      <c r="F71" s="621">
        <v>2551</v>
      </c>
      <c r="G71" s="835">
        <v>2920</v>
      </c>
      <c r="I71" s="10"/>
    </row>
    <row r="72" spans="1:9" ht="12.75" customHeight="1" thickBot="1" x14ac:dyDescent="0.3">
      <c r="A72" s="619" t="s">
        <v>1157</v>
      </c>
      <c r="B72" s="620">
        <v>0.04</v>
      </c>
      <c r="C72" s="621">
        <v>1176</v>
      </c>
      <c r="D72" s="621">
        <v>1361</v>
      </c>
      <c r="E72" s="621">
        <v>1611</v>
      </c>
      <c r="F72" s="621">
        <v>2041</v>
      </c>
      <c r="G72" s="835">
        <v>2336</v>
      </c>
      <c r="I72" s="10"/>
    </row>
    <row r="73" spans="1:9" ht="12.75" customHeight="1" thickBot="1" x14ac:dyDescent="0.3">
      <c r="A73" s="619" t="s">
        <v>965</v>
      </c>
      <c r="B73" s="620">
        <v>0.03</v>
      </c>
      <c r="C73" s="608">
        <v>882</v>
      </c>
      <c r="D73" s="621">
        <v>1021</v>
      </c>
      <c r="E73" s="621">
        <v>1208</v>
      </c>
      <c r="F73" s="621">
        <v>1531</v>
      </c>
      <c r="G73" s="835">
        <v>1752</v>
      </c>
      <c r="I73" s="10"/>
    </row>
    <row r="74" spans="1:9" ht="12.75" customHeight="1" thickBot="1" x14ac:dyDescent="0.3">
      <c r="A74" s="619" t="s">
        <v>966</v>
      </c>
      <c r="B74" s="608" t="s">
        <v>967</v>
      </c>
      <c r="C74" s="608" t="s">
        <v>967</v>
      </c>
      <c r="D74" s="608" t="s">
        <v>967</v>
      </c>
      <c r="E74" s="608" t="s">
        <v>967</v>
      </c>
      <c r="F74" s="608" t="s">
        <v>967</v>
      </c>
      <c r="G74" s="795" t="s">
        <v>967</v>
      </c>
      <c r="I74" s="10"/>
    </row>
    <row r="75" spans="1:9" ht="12.75" customHeight="1" x14ac:dyDescent="0.25">
      <c r="A75" s="683" t="s">
        <v>1028</v>
      </c>
    </row>
    <row r="76" spans="1:9" ht="12.75" customHeight="1" x14ac:dyDescent="0.3">
      <c r="A76" s="594"/>
    </row>
    <row r="77" spans="1:9" ht="12.75" customHeight="1" x14ac:dyDescent="0.25">
      <c r="A77" s="595" t="s">
        <v>968</v>
      </c>
    </row>
    <row r="78" spans="1:9" ht="12.75" customHeight="1" x14ac:dyDescent="0.25">
      <c r="A78" s="569"/>
    </row>
    <row r="79" spans="1:9" ht="12.75" customHeight="1" x14ac:dyDescent="0.25">
      <c r="A79" s="596" t="s">
        <v>969</v>
      </c>
    </row>
    <row r="80" spans="1:9" ht="12.75" customHeight="1" thickBot="1" x14ac:dyDescent="0.3">
      <c r="A80" s="569"/>
    </row>
    <row r="81" spans="1:7" ht="12.75" customHeight="1" thickBot="1" x14ac:dyDescent="0.3">
      <c r="A81" s="616" t="s">
        <v>970</v>
      </c>
      <c r="B81" s="607" t="s">
        <v>971</v>
      </c>
      <c r="C81" s="607" t="s">
        <v>972</v>
      </c>
      <c r="D81" s="1125" t="s">
        <v>973</v>
      </c>
      <c r="E81" s="1126"/>
      <c r="F81" s="10"/>
      <c r="G81" s="10"/>
    </row>
    <row r="82" spans="1:7" ht="66.75" customHeight="1" thickBot="1" x14ac:dyDescent="0.3">
      <c r="A82" s="1088" t="s">
        <v>974</v>
      </c>
      <c r="B82" s="623" t="s">
        <v>975</v>
      </c>
      <c r="C82" s="608" t="s">
        <v>976</v>
      </c>
      <c r="D82" s="1132">
        <v>9144</v>
      </c>
      <c r="E82" s="1133"/>
      <c r="F82" s="10"/>
      <c r="G82" s="10"/>
    </row>
    <row r="83" spans="1:7" ht="38.25" customHeight="1" thickBot="1" x14ac:dyDescent="0.3">
      <c r="A83" s="1089"/>
      <c r="B83" s="623" t="s">
        <v>977</v>
      </c>
      <c r="C83" s="608" t="s">
        <v>978</v>
      </c>
      <c r="D83" s="1036"/>
      <c r="E83" s="1037">
        <v>3718</v>
      </c>
      <c r="F83" s="10"/>
      <c r="G83" s="10"/>
    </row>
    <row r="84" spans="1:7" ht="38.25" customHeight="1" thickBot="1" x14ac:dyDescent="0.3">
      <c r="A84" s="1089"/>
      <c r="B84" s="1110" t="s">
        <v>979</v>
      </c>
      <c r="C84" s="1088" t="s">
        <v>980</v>
      </c>
      <c r="D84" s="1038" t="s">
        <v>981</v>
      </c>
      <c r="E84" s="835">
        <v>3718</v>
      </c>
      <c r="F84" s="10"/>
      <c r="G84" s="10"/>
    </row>
    <row r="85" spans="1:7" ht="39" customHeight="1" thickBot="1" x14ac:dyDescent="0.3">
      <c r="A85" s="1089"/>
      <c r="B85" s="1111"/>
      <c r="C85" s="1090"/>
      <c r="D85" s="1038" t="s">
        <v>982</v>
      </c>
      <c r="E85" s="835">
        <v>2789</v>
      </c>
      <c r="F85" s="10"/>
      <c r="G85" s="10"/>
    </row>
    <row r="86" spans="1:7" ht="25.5" customHeight="1" thickBot="1" x14ac:dyDescent="0.3">
      <c r="A86" s="1089"/>
      <c r="B86" s="623" t="s">
        <v>983</v>
      </c>
      <c r="C86" s="608" t="s">
        <v>984</v>
      </c>
      <c r="D86" s="1112" t="s">
        <v>985</v>
      </c>
      <c r="E86" s="1113"/>
      <c r="F86" s="10"/>
      <c r="G86" s="10"/>
    </row>
    <row r="87" spans="1:7" ht="77.25" customHeight="1" thickBot="1" x14ac:dyDescent="0.3">
      <c r="A87" s="619" t="s">
        <v>986</v>
      </c>
      <c r="B87" s="623" t="s">
        <v>987</v>
      </c>
      <c r="C87" s="608" t="s">
        <v>988</v>
      </c>
      <c r="D87" s="1114"/>
      <c r="E87" s="1115"/>
      <c r="F87" s="10"/>
      <c r="G87" s="10"/>
    </row>
    <row r="88" spans="1:7" ht="27" customHeight="1" thickBot="1" x14ac:dyDescent="0.3">
      <c r="A88" s="793" t="s">
        <v>1029</v>
      </c>
      <c r="B88" s="794" t="s">
        <v>1029</v>
      </c>
      <c r="C88" s="795" t="s">
        <v>1030</v>
      </c>
      <c r="D88" s="1134">
        <v>4461</v>
      </c>
      <c r="E88" s="1135"/>
      <c r="F88" s="96"/>
      <c r="G88" s="10"/>
    </row>
    <row r="89" spans="1:7" ht="66" customHeight="1" thickBot="1" x14ac:dyDescent="0.3">
      <c r="A89" s="619" t="s">
        <v>989</v>
      </c>
      <c r="B89" s="623" t="s">
        <v>990</v>
      </c>
      <c r="C89" s="608" t="s">
        <v>991</v>
      </c>
      <c r="D89" s="1132">
        <v>4461</v>
      </c>
      <c r="E89" s="1133"/>
      <c r="F89" s="10"/>
      <c r="G89" s="10"/>
    </row>
    <row r="90" spans="1:7" ht="12.75" customHeight="1" x14ac:dyDescent="0.25">
      <c r="A90" s="569"/>
      <c r="F90" s="10"/>
    </row>
    <row r="91" spans="1:7" ht="12.75" customHeight="1" x14ac:dyDescent="0.25">
      <c r="A91" s="268" t="s">
        <v>652</v>
      </c>
      <c r="F91" s="10"/>
    </row>
    <row r="92" spans="1:7" ht="12.75" customHeight="1" thickBot="1" x14ac:dyDescent="0.3">
      <c r="A92" s="268"/>
      <c r="F92" s="10"/>
    </row>
    <row r="93" spans="1:7" ht="24.75" customHeight="1" thickBot="1" x14ac:dyDescent="0.3">
      <c r="A93" s="616" t="s">
        <v>992</v>
      </c>
      <c r="B93" s="607" t="s">
        <v>993</v>
      </c>
      <c r="D93" s="10"/>
      <c r="F93" s="10"/>
    </row>
    <row r="94" spans="1:7" ht="12.75" customHeight="1" thickBot="1" x14ac:dyDescent="0.3">
      <c r="A94" s="619" t="s">
        <v>448</v>
      </c>
      <c r="B94" s="835">
        <v>7435</v>
      </c>
      <c r="D94" s="10"/>
      <c r="F94" s="10"/>
    </row>
    <row r="95" spans="1:7" ht="12.75" customHeight="1" thickBot="1" x14ac:dyDescent="0.3">
      <c r="A95" s="619" t="s">
        <v>447</v>
      </c>
      <c r="B95" s="835">
        <v>5577</v>
      </c>
      <c r="D95" s="10"/>
      <c r="F95" s="10"/>
    </row>
    <row r="96" spans="1:7" ht="12.75" customHeight="1" thickBot="1" x14ac:dyDescent="0.3">
      <c r="A96" s="619" t="s">
        <v>446</v>
      </c>
      <c r="B96" s="835">
        <v>4461</v>
      </c>
      <c r="D96" s="10"/>
      <c r="F96" s="10"/>
    </row>
    <row r="97" spans="1:8" ht="12.75" customHeight="1" thickBot="1" x14ac:dyDescent="0.3">
      <c r="A97" s="619" t="s">
        <v>994</v>
      </c>
      <c r="B97" s="835">
        <v>3718</v>
      </c>
      <c r="D97" s="10"/>
      <c r="F97" s="10"/>
    </row>
    <row r="98" spans="1:8" ht="12.75" customHeight="1" thickBot="1" x14ac:dyDescent="0.3">
      <c r="A98" s="619" t="s">
        <v>995</v>
      </c>
      <c r="B98" s="835">
        <v>3187</v>
      </c>
      <c r="D98" s="10"/>
      <c r="F98" s="10"/>
    </row>
    <row r="99" spans="1:8" ht="12.75" customHeight="1" thickBot="1" x14ac:dyDescent="0.3">
      <c r="A99" s="619" t="s">
        <v>996</v>
      </c>
      <c r="B99" s="835">
        <v>2789</v>
      </c>
      <c r="D99" s="10"/>
      <c r="F99" s="10"/>
    </row>
    <row r="100" spans="1:8" ht="12.75" customHeight="1" x14ac:dyDescent="0.3">
      <c r="A100" s="594"/>
      <c r="B100" s="10"/>
    </row>
    <row r="101" spans="1:8" ht="12.75" customHeight="1" x14ac:dyDescent="0.3">
      <c r="A101" s="594"/>
    </row>
    <row r="102" spans="1:8" ht="12.75" customHeight="1" x14ac:dyDescent="0.25">
      <c r="A102" s="595" t="s">
        <v>997</v>
      </c>
    </row>
    <row r="103" spans="1:8" ht="12.75" customHeight="1" x14ac:dyDescent="0.25">
      <c r="A103" s="1130" t="s">
        <v>998</v>
      </c>
      <c r="B103" s="1131"/>
      <c r="C103" s="1131"/>
      <c r="D103" s="1131"/>
      <c r="E103" s="1131"/>
      <c r="F103" s="1131"/>
      <c r="G103" s="1131"/>
      <c r="H103" s="1131"/>
    </row>
    <row r="104" spans="1:8" ht="12.75" customHeight="1" x14ac:dyDescent="0.25">
      <c r="A104" s="1131"/>
      <c r="B104" s="1131"/>
      <c r="C104" s="1131"/>
      <c r="D104" s="1131"/>
      <c r="E104" s="1131"/>
      <c r="F104" s="1131"/>
      <c r="G104" s="1131"/>
      <c r="H104" s="1131"/>
    </row>
    <row r="105" spans="1:8" ht="12.75" customHeight="1" thickBot="1" x14ac:dyDescent="0.3">
      <c r="A105" s="1131"/>
      <c r="B105" s="1131"/>
      <c r="C105" s="1131"/>
      <c r="D105" s="1131"/>
      <c r="E105" s="1131"/>
      <c r="F105" s="1131"/>
      <c r="G105" s="1131"/>
      <c r="H105" s="1131"/>
    </row>
    <row r="106" spans="1:8" ht="76.5" customHeight="1" thickBot="1" x14ac:dyDescent="0.3">
      <c r="A106" s="616" t="s">
        <v>895</v>
      </c>
      <c r="B106" s="607" t="s">
        <v>999</v>
      </c>
      <c r="C106" s="607" t="s">
        <v>1000</v>
      </c>
      <c r="D106" s="607" t="s">
        <v>1001</v>
      </c>
    </row>
    <row r="107" spans="1:8" ht="12.75" customHeight="1" thickBot="1" x14ac:dyDescent="0.3">
      <c r="A107" s="619">
        <v>1</v>
      </c>
      <c r="B107" s="608">
        <v>63.56</v>
      </c>
      <c r="C107" s="826">
        <v>23.83</v>
      </c>
      <c r="D107" s="608">
        <v>39.729999999999997</v>
      </c>
      <c r="E107" s="10"/>
    </row>
    <row r="108" spans="1:8" ht="12.75" customHeight="1" thickBot="1" x14ac:dyDescent="0.35">
      <c r="A108" s="619">
        <v>2</v>
      </c>
      <c r="B108" s="684">
        <v>73.56</v>
      </c>
      <c r="C108" s="827">
        <v>27.59</v>
      </c>
      <c r="D108" s="608">
        <v>45.97</v>
      </c>
      <c r="E108" s="10"/>
      <c r="F108" s="828"/>
      <c r="G108" s="828"/>
    </row>
    <row r="109" spans="1:8" ht="12.75" customHeight="1" thickBot="1" x14ac:dyDescent="0.3">
      <c r="A109" s="619">
        <v>3</v>
      </c>
      <c r="B109" s="608">
        <v>87.04</v>
      </c>
      <c r="C109" s="827">
        <v>32.64</v>
      </c>
      <c r="D109" s="684">
        <v>54.4</v>
      </c>
      <c r="E109" s="10"/>
    </row>
    <row r="110" spans="1:8" ht="12.75" customHeight="1" thickBot="1" x14ac:dyDescent="0.3">
      <c r="A110" s="619">
        <v>4</v>
      </c>
      <c r="B110" s="684">
        <v>110.32</v>
      </c>
      <c r="C110" s="826">
        <v>41.38</v>
      </c>
      <c r="D110" s="684">
        <v>68.94</v>
      </c>
      <c r="E110" s="10"/>
    </row>
    <row r="111" spans="1:8" ht="12.75" customHeight="1" thickBot="1" x14ac:dyDescent="0.3">
      <c r="A111" s="793">
        <v>5</v>
      </c>
      <c r="B111" s="865">
        <v>126.52</v>
      </c>
      <c r="C111" s="826">
        <v>47.45</v>
      </c>
      <c r="D111" s="865">
        <v>79.069999999999993</v>
      </c>
      <c r="E111" s="10"/>
      <c r="F111" s="10"/>
    </row>
    <row r="112" spans="1:8" ht="12.75" customHeight="1" x14ac:dyDescent="0.25">
      <c r="A112" s="1130" t="s">
        <v>1002</v>
      </c>
      <c r="B112" s="1131"/>
      <c r="C112" s="1131"/>
      <c r="D112" s="1131"/>
      <c r="E112" s="1131"/>
      <c r="F112" s="1131"/>
      <c r="G112" s="1131"/>
      <c r="H112" s="1131"/>
    </row>
    <row r="113" spans="1:10" ht="12.75" customHeight="1" x14ac:dyDescent="0.25">
      <c r="A113" s="1131"/>
      <c r="B113" s="1131"/>
      <c r="C113" s="1131"/>
      <c r="D113" s="1131"/>
      <c r="E113" s="1131"/>
      <c r="F113" s="1131"/>
      <c r="G113" s="1131"/>
      <c r="H113" s="1131"/>
    </row>
    <row r="114" spans="1:10" ht="12.75" customHeight="1" thickBot="1" x14ac:dyDescent="0.3">
      <c r="A114" s="1131"/>
      <c r="B114" s="1131"/>
      <c r="C114" s="1131"/>
      <c r="D114" s="1131"/>
      <c r="E114" s="1131"/>
      <c r="F114" s="1131"/>
      <c r="G114" s="1131"/>
      <c r="H114" s="1131"/>
    </row>
    <row r="115" spans="1:10" ht="76.5" customHeight="1" thickBot="1" x14ac:dyDescent="0.3">
      <c r="A115" s="616" t="s">
        <v>895</v>
      </c>
      <c r="B115" s="607" t="s">
        <v>999</v>
      </c>
      <c r="C115" s="607" t="s">
        <v>1000</v>
      </c>
      <c r="D115" s="607" t="s">
        <v>1001</v>
      </c>
    </row>
    <row r="116" spans="1:10" ht="12.75" customHeight="1" thickBot="1" x14ac:dyDescent="0.3">
      <c r="A116" s="619">
        <v>1</v>
      </c>
      <c r="B116" s="608">
        <v>87.08</v>
      </c>
      <c r="C116" s="827">
        <v>32.64</v>
      </c>
      <c r="D116" s="684">
        <v>54.44</v>
      </c>
      <c r="E116" s="10"/>
    </row>
    <row r="117" spans="1:10" ht="12.75" customHeight="1" thickBot="1" x14ac:dyDescent="0.35">
      <c r="A117" s="619">
        <v>2</v>
      </c>
      <c r="B117" s="684">
        <v>100.78</v>
      </c>
      <c r="C117" s="827">
        <v>37.79</v>
      </c>
      <c r="D117" s="608">
        <v>62.99</v>
      </c>
      <c r="E117" s="10"/>
      <c r="F117" s="828"/>
    </row>
    <row r="118" spans="1:10" ht="12.75" customHeight="1" thickBot="1" x14ac:dyDescent="0.3">
      <c r="A118" s="619">
        <v>3</v>
      </c>
      <c r="B118" s="608">
        <v>119.25</v>
      </c>
      <c r="C118" s="826">
        <v>44.72</v>
      </c>
      <c r="D118" s="608">
        <v>74.53</v>
      </c>
      <c r="E118" s="10"/>
    </row>
    <row r="119" spans="1:10" ht="12.75" customHeight="1" thickBot="1" x14ac:dyDescent="0.3">
      <c r="A119" s="619">
        <v>4</v>
      </c>
      <c r="B119" s="608">
        <v>151.13999999999999</v>
      </c>
      <c r="C119" s="827">
        <v>56.68</v>
      </c>
      <c r="D119" s="608">
        <v>94.46</v>
      </c>
      <c r="E119" s="10"/>
    </row>
    <row r="120" spans="1:10" ht="12.75" customHeight="1" thickBot="1" x14ac:dyDescent="0.3">
      <c r="A120" s="793">
        <v>5</v>
      </c>
      <c r="B120" s="865">
        <v>173.34</v>
      </c>
      <c r="C120" s="827">
        <v>65.010000000000005</v>
      </c>
      <c r="D120" s="795">
        <v>108.33</v>
      </c>
      <c r="F120" s="10"/>
    </row>
    <row r="121" spans="1:10" ht="12.75" customHeight="1" x14ac:dyDescent="0.25">
      <c r="A121" s="596"/>
    </row>
    <row r="122" spans="1:10" ht="12.75" customHeight="1" x14ac:dyDescent="0.3">
      <c r="A122" s="594"/>
    </row>
    <row r="123" spans="1:10" ht="15" customHeight="1" x14ac:dyDescent="0.4">
      <c r="A123" s="29" t="s">
        <v>412</v>
      </c>
      <c r="B123" s="12" t="s">
        <v>1031</v>
      </c>
      <c r="C123" s="30"/>
      <c r="D123" s="30"/>
      <c r="F123" s="15"/>
      <c r="G123" s="548">
        <f>H1</f>
        <v>44652</v>
      </c>
      <c r="H123" s="105">
        <v>41365</v>
      </c>
    </row>
    <row r="124" spans="1:10" ht="12.75" customHeight="1" x14ac:dyDescent="0.4">
      <c r="A124" s="29"/>
      <c r="B124" s="12"/>
      <c r="C124" s="30"/>
      <c r="D124" s="30"/>
      <c r="F124" s="15"/>
      <c r="G124" s="548"/>
      <c r="H124" s="105"/>
    </row>
    <row r="125" spans="1:10" ht="12.75" customHeight="1" thickBot="1" x14ac:dyDescent="0.35">
      <c r="A125" s="12" t="s">
        <v>440</v>
      </c>
      <c r="B125" s="28"/>
      <c r="D125" s="27"/>
      <c r="H125" s="105"/>
    </row>
    <row r="126" spans="1:10" ht="66" customHeight="1" thickBot="1" x14ac:dyDescent="0.35">
      <c r="A126" s="38" t="s">
        <v>441</v>
      </c>
      <c r="B126" s="39" t="s">
        <v>442</v>
      </c>
      <c r="C126" s="39" t="s">
        <v>1032</v>
      </c>
      <c r="D126" s="686" t="s">
        <v>443</v>
      </c>
      <c r="E126" s="1139" t="s">
        <v>444</v>
      </c>
      <c r="F126" s="1140"/>
      <c r="G126" s="1140"/>
      <c r="H126" s="1141"/>
      <c r="I126" s="1" t="s">
        <v>1165</v>
      </c>
    </row>
    <row r="127" spans="1:10" ht="12.75" customHeight="1" thickBot="1" x14ac:dyDescent="0.35">
      <c r="A127" s="38"/>
      <c r="B127" s="39"/>
      <c r="C127" s="685"/>
      <c r="D127" s="40"/>
      <c r="E127" s="1136" t="s">
        <v>1053</v>
      </c>
      <c r="F127" s="1137"/>
      <c r="G127" s="1138"/>
      <c r="H127" s="687" t="s">
        <v>1054</v>
      </c>
      <c r="I127" s="10"/>
    </row>
    <row r="128" spans="1:10" ht="12.75" customHeight="1" thickBot="1" x14ac:dyDescent="0.35">
      <c r="A128" s="41">
        <v>1</v>
      </c>
      <c r="B128" s="41">
        <v>0</v>
      </c>
      <c r="C128" s="976">
        <v>88364</v>
      </c>
      <c r="D128" s="42" t="s">
        <v>445</v>
      </c>
      <c r="E128" s="1116" t="s">
        <v>358</v>
      </c>
      <c r="F128" s="1117"/>
      <c r="G128" s="1118"/>
      <c r="H128" s="687" t="s">
        <v>1033</v>
      </c>
      <c r="I128" s="10" t="s">
        <v>1166</v>
      </c>
      <c r="J128" s="10"/>
    </row>
    <row r="129" spans="1:10" ht="12.75" customHeight="1" thickBot="1" x14ac:dyDescent="0.35">
      <c r="A129" s="41">
        <v>2</v>
      </c>
      <c r="B129" s="41">
        <v>1</v>
      </c>
      <c r="C129" s="976">
        <v>91131</v>
      </c>
      <c r="D129" s="42" t="s">
        <v>445</v>
      </c>
      <c r="E129" s="1116" t="s">
        <v>359</v>
      </c>
      <c r="F129" s="1117"/>
      <c r="G129" s="1118"/>
      <c r="H129" s="687" t="s">
        <v>1034</v>
      </c>
      <c r="I129" s="10" t="s">
        <v>1167</v>
      </c>
      <c r="J129" s="10"/>
    </row>
    <row r="130" spans="1:10" ht="12.75" customHeight="1" thickBot="1" x14ac:dyDescent="0.35">
      <c r="A130" s="41">
        <v>3</v>
      </c>
      <c r="B130" s="41">
        <v>2</v>
      </c>
      <c r="C130" s="976">
        <v>93898</v>
      </c>
      <c r="D130" s="42" t="s">
        <v>445</v>
      </c>
      <c r="E130" s="1116" t="s">
        <v>360</v>
      </c>
      <c r="F130" s="1117"/>
      <c r="G130" s="1118"/>
      <c r="H130" s="687" t="s">
        <v>1035</v>
      </c>
      <c r="I130" s="8" t="s">
        <v>1168</v>
      </c>
      <c r="J130" s="10"/>
    </row>
    <row r="131" spans="1:10" ht="12.75" customHeight="1" thickBot="1" x14ac:dyDescent="0.35">
      <c r="A131" s="41">
        <v>4</v>
      </c>
      <c r="B131" s="41">
        <v>3</v>
      </c>
      <c r="C131" s="976">
        <v>96665</v>
      </c>
      <c r="D131" s="42" t="s">
        <v>445</v>
      </c>
      <c r="E131" s="1116" t="s">
        <v>361</v>
      </c>
      <c r="F131" s="1117"/>
      <c r="G131" s="1118"/>
      <c r="H131" s="687" t="s">
        <v>1036</v>
      </c>
      <c r="I131" s="8" t="s">
        <v>1169</v>
      </c>
      <c r="J131" s="10"/>
    </row>
    <row r="132" spans="1:10" ht="12.75" customHeight="1" thickBot="1" x14ac:dyDescent="0.35">
      <c r="A132" s="41">
        <v>5</v>
      </c>
      <c r="B132" s="41">
        <v>4</v>
      </c>
      <c r="C132" s="976">
        <v>99425</v>
      </c>
      <c r="D132" s="42" t="s">
        <v>446</v>
      </c>
      <c r="E132" s="1116" t="s">
        <v>362</v>
      </c>
      <c r="F132" s="1117"/>
      <c r="G132" s="1118"/>
      <c r="H132" s="687" t="s">
        <v>1037</v>
      </c>
      <c r="I132" s="8" t="s">
        <v>1170</v>
      </c>
      <c r="J132" s="10"/>
    </row>
    <row r="133" spans="1:10" ht="12.75" customHeight="1" thickBot="1" x14ac:dyDescent="0.35">
      <c r="A133" s="41"/>
      <c r="B133" s="41">
        <v>5</v>
      </c>
      <c r="C133" s="976">
        <v>99425</v>
      </c>
      <c r="D133" s="42" t="s">
        <v>447</v>
      </c>
      <c r="E133" s="1116" t="s">
        <v>363</v>
      </c>
      <c r="F133" s="1117"/>
      <c r="G133" s="1118"/>
      <c r="H133" s="687" t="s">
        <v>1038</v>
      </c>
      <c r="I133" s="8" t="s">
        <v>1171</v>
      </c>
      <c r="J133" s="10"/>
    </row>
    <row r="134" spans="1:10" ht="12.75" customHeight="1" thickBot="1" x14ac:dyDescent="0.35">
      <c r="A134" s="41"/>
      <c r="B134" s="41">
        <v>6</v>
      </c>
      <c r="C134" s="976">
        <v>99425</v>
      </c>
      <c r="D134" s="42" t="s">
        <v>448</v>
      </c>
      <c r="E134" s="1116" t="s">
        <v>364</v>
      </c>
      <c r="F134" s="1117"/>
      <c r="G134" s="1118"/>
      <c r="H134" s="687" t="s">
        <v>1039</v>
      </c>
      <c r="I134" s="8" t="s">
        <v>1172</v>
      </c>
      <c r="J134" s="10"/>
    </row>
    <row r="135" spans="1:10" ht="12.75" customHeight="1" thickBot="1" x14ac:dyDescent="0.35">
      <c r="A135" s="41"/>
      <c r="B135" s="41">
        <v>7</v>
      </c>
      <c r="C135" s="976">
        <v>99425</v>
      </c>
      <c r="D135" s="42" t="s">
        <v>449</v>
      </c>
      <c r="E135" s="1116" t="s">
        <v>365</v>
      </c>
      <c r="F135" s="1117"/>
      <c r="G135" s="1118"/>
      <c r="H135" s="687" t="s">
        <v>1040</v>
      </c>
      <c r="I135" s="8" t="s">
        <v>1173</v>
      </c>
      <c r="J135" s="10"/>
    </row>
    <row r="136" spans="1:10" ht="12.75" customHeight="1" thickBot="1" x14ac:dyDescent="0.35">
      <c r="A136" s="41"/>
      <c r="B136" s="41">
        <v>8</v>
      </c>
      <c r="C136" s="976">
        <v>99425</v>
      </c>
      <c r="D136" s="42" t="s">
        <v>445</v>
      </c>
      <c r="E136" s="1116" t="s">
        <v>366</v>
      </c>
      <c r="F136" s="1117"/>
      <c r="G136" s="1118"/>
      <c r="H136" s="687" t="s">
        <v>1041</v>
      </c>
      <c r="I136" s="8" t="s">
        <v>1174</v>
      </c>
      <c r="J136" s="10"/>
    </row>
    <row r="137" spans="1:10" ht="12.75" customHeight="1" thickBot="1" x14ac:dyDescent="0.35">
      <c r="A137" s="41">
        <v>6</v>
      </c>
      <c r="B137" s="41">
        <v>9</v>
      </c>
      <c r="C137" s="976">
        <v>105996</v>
      </c>
      <c r="D137" s="42" t="s">
        <v>446</v>
      </c>
      <c r="E137" s="1116" t="s">
        <v>367</v>
      </c>
      <c r="F137" s="1117"/>
      <c r="G137" s="1118"/>
      <c r="H137" s="687" t="s">
        <v>1042</v>
      </c>
      <c r="I137" s="8" t="s">
        <v>1175</v>
      </c>
      <c r="J137" s="10"/>
    </row>
    <row r="138" spans="1:10" ht="12.75" customHeight="1" thickBot="1" x14ac:dyDescent="0.35">
      <c r="A138" s="41"/>
      <c r="B138" s="41">
        <v>10</v>
      </c>
      <c r="C138" s="976">
        <v>105996</v>
      </c>
      <c r="D138" s="42" t="s">
        <v>447</v>
      </c>
      <c r="E138" s="1116" t="s">
        <v>368</v>
      </c>
      <c r="F138" s="1117"/>
      <c r="G138" s="1118"/>
      <c r="H138" s="687" t="s">
        <v>1043</v>
      </c>
      <c r="I138" s="8" t="s">
        <v>1176</v>
      </c>
      <c r="J138" s="10"/>
    </row>
    <row r="139" spans="1:10" ht="12.75" customHeight="1" thickBot="1" x14ac:dyDescent="0.35">
      <c r="A139" s="41"/>
      <c r="B139" s="41">
        <v>11</v>
      </c>
      <c r="C139" s="976">
        <v>105996</v>
      </c>
      <c r="D139" s="42" t="s">
        <v>448</v>
      </c>
      <c r="E139" s="1116" t="s">
        <v>369</v>
      </c>
      <c r="F139" s="1117"/>
      <c r="G139" s="1118"/>
      <c r="H139" s="687" t="s">
        <v>1044</v>
      </c>
      <c r="I139" s="8" t="s">
        <v>1177</v>
      </c>
      <c r="J139" s="10"/>
    </row>
    <row r="140" spans="1:10" ht="12.75" customHeight="1" thickBot="1" x14ac:dyDescent="0.35">
      <c r="A140" s="41"/>
      <c r="B140" s="41">
        <v>12</v>
      </c>
      <c r="C140" s="976">
        <v>105996</v>
      </c>
      <c r="D140" s="42" t="s">
        <v>449</v>
      </c>
      <c r="E140" s="1116" t="s">
        <v>370</v>
      </c>
      <c r="F140" s="1117"/>
      <c r="G140" s="1118"/>
      <c r="H140" s="687" t="s">
        <v>1045</v>
      </c>
      <c r="I140" s="8" t="s">
        <v>1178</v>
      </c>
      <c r="J140" s="10"/>
    </row>
    <row r="141" spans="1:10" ht="12.75" customHeight="1" thickBot="1" x14ac:dyDescent="0.35">
      <c r="A141" s="41"/>
      <c r="B141" s="41">
        <v>13</v>
      </c>
      <c r="C141" s="976">
        <v>105996</v>
      </c>
      <c r="D141" s="42" t="s">
        <v>445</v>
      </c>
      <c r="E141" s="1116" t="s">
        <v>371</v>
      </c>
      <c r="F141" s="1117"/>
      <c r="G141" s="1118"/>
      <c r="H141" s="687" t="s">
        <v>1046</v>
      </c>
      <c r="I141" s="8" t="s">
        <v>1179</v>
      </c>
      <c r="J141" s="10"/>
    </row>
    <row r="142" spans="1:10" ht="12.75" customHeight="1" thickBot="1" x14ac:dyDescent="0.35">
      <c r="A142" s="41">
        <v>7</v>
      </c>
      <c r="B142" s="41">
        <v>14</v>
      </c>
      <c r="C142" s="976">
        <v>112569</v>
      </c>
      <c r="D142" s="42" t="s">
        <v>446</v>
      </c>
      <c r="E142" s="1116" t="s">
        <v>372</v>
      </c>
      <c r="F142" s="1117"/>
      <c r="G142" s="1118"/>
      <c r="H142" s="687" t="s">
        <v>1047</v>
      </c>
      <c r="I142" s="8" t="s">
        <v>1180</v>
      </c>
      <c r="J142" s="10"/>
    </row>
    <row r="143" spans="1:10" ht="12.75" customHeight="1" thickBot="1" x14ac:dyDescent="0.35">
      <c r="A143" s="41"/>
      <c r="B143" s="41">
        <v>15</v>
      </c>
      <c r="C143" s="976">
        <v>112569</v>
      </c>
      <c r="D143" s="42" t="s">
        <v>447</v>
      </c>
      <c r="E143" s="1116" t="s">
        <v>373</v>
      </c>
      <c r="F143" s="1117"/>
      <c r="G143" s="1118"/>
      <c r="H143" s="687" t="s">
        <v>1048</v>
      </c>
      <c r="I143" s="8" t="s">
        <v>1181</v>
      </c>
      <c r="J143" s="10"/>
    </row>
    <row r="144" spans="1:10" ht="12.75" customHeight="1" thickBot="1" x14ac:dyDescent="0.35">
      <c r="A144" s="41"/>
      <c r="B144" s="41">
        <v>16</v>
      </c>
      <c r="C144" s="976">
        <v>112569</v>
      </c>
      <c r="D144" s="42" t="s">
        <v>448</v>
      </c>
      <c r="E144" s="1116" t="s">
        <v>374</v>
      </c>
      <c r="F144" s="1117"/>
      <c r="G144" s="1118"/>
      <c r="H144" s="687" t="s">
        <v>1049</v>
      </c>
      <c r="I144" s="8" t="s">
        <v>1182</v>
      </c>
      <c r="J144" s="10"/>
    </row>
    <row r="145" spans="1:14" ht="12.75" customHeight="1" thickBot="1" x14ac:dyDescent="0.35">
      <c r="A145" s="41"/>
      <c r="B145" s="41">
        <v>17</v>
      </c>
      <c r="C145" s="976">
        <v>112569</v>
      </c>
      <c r="D145" s="42" t="s">
        <v>449</v>
      </c>
      <c r="E145" s="1116" t="s">
        <v>375</v>
      </c>
      <c r="F145" s="1117"/>
      <c r="G145" s="1118"/>
      <c r="H145" s="687" t="s">
        <v>1050</v>
      </c>
      <c r="I145" s="8" t="s">
        <v>1183</v>
      </c>
      <c r="J145" s="10"/>
    </row>
    <row r="146" spans="1:14" ht="12.75" customHeight="1" thickBot="1" x14ac:dyDescent="0.35">
      <c r="A146" s="41"/>
      <c r="B146" s="41">
        <v>18</v>
      </c>
      <c r="C146" s="976">
        <v>112569</v>
      </c>
      <c r="D146" s="42" t="s">
        <v>445</v>
      </c>
      <c r="E146" s="1116" t="s">
        <v>376</v>
      </c>
      <c r="F146" s="1117"/>
      <c r="G146" s="1118"/>
      <c r="H146" s="687" t="s">
        <v>1051</v>
      </c>
      <c r="I146" s="8" t="s">
        <v>1184</v>
      </c>
      <c r="J146" s="10"/>
    </row>
    <row r="147" spans="1:14" ht="12.75" customHeight="1" thickBot="1" x14ac:dyDescent="0.35">
      <c r="A147" s="41">
        <v>8</v>
      </c>
      <c r="B147" s="41">
        <v>19</v>
      </c>
      <c r="C147" s="976">
        <v>119133</v>
      </c>
      <c r="D147" s="141">
        <v>0</v>
      </c>
      <c r="E147" s="1116" t="s">
        <v>377</v>
      </c>
      <c r="F147" s="1117"/>
      <c r="G147" s="1118"/>
      <c r="H147" s="687" t="s">
        <v>1052</v>
      </c>
      <c r="I147" s="8" t="s">
        <v>1185</v>
      </c>
      <c r="J147" s="10"/>
    </row>
    <row r="148" spans="1:14" ht="12.75" customHeight="1" x14ac:dyDescent="0.4">
      <c r="A148" s="29"/>
      <c r="B148" s="12"/>
      <c r="C148" s="30"/>
      <c r="D148" s="30"/>
      <c r="F148" s="15"/>
      <c r="G148" s="548"/>
      <c r="H148" s="105"/>
      <c r="I148" s="10"/>
    </row>
    <row r="149" spans="1:14" ht="12.75" customHeight="1" x14ac:dyDescent="0.3">
      <c r="A149" s="12" t="s">
        <v>1059</v>
      </c>
      <c r="B149" s="46"/>
      <c r="C149" s="46"/>
      <c r="D149" s="46"/>
      <c r="F149" s="15"/>
      <c r="G149" s="548"/>
      <c r="H149" s="105"/>
    </row>
    <row r="150" spans="1:14" ht="12.75" customHeight="1" x14ac:dyDescent="0.3">
      <c r="A150" s="1" t="s">
        <v>1060</v>
      </c>
      <c r="B150" s="12" t="s">
        <v>355</v>
      </c>
      <c r="C150" s="694" t="s">
        <v>1061</v>
      </c>
      <c r="D150" s="15"/>
      <c r="F150" s="15"/>
      <c r="G150" s="548"/>
      <c r="H150" s="105"/>
    </row>
    <row r="151" spans="1:14" ht="12.75" customHeight="1" x14ac:dyDescent="0.25">
      <c r="A151" s="1084" t="s">
        <v>1055</v>
      </c>
      <c r="B151" s="1085"/>
      <c r="C151" s="1086" t="s">
        <v>1056</v>
      </c>
      <c r="D151" s="1087"/>
      <c r="E151" s="10"/>
      <c r="F151" s="15"/>
      <c r="G151" s="548"/>
      <c r="H151" s="105"/>
    </row>
    <row r="152" spans="1:14" ht="12.75" customHeight="1" x14ac:dyDescent="0.25">
      <c r="A152" s="47" t="s">
        <v>471</v>
      </c>
      <c r="B152" s="688">
        <v>3016</v>
      </c>
      <c r="C152" s="48"/>
      <c r="D152" s="48"/>
      <c r="E152" s="10"/>
      <c r="F152" s="15"/>
      <c r="G152" s="548"/>
      <c r="H152" s="105"/>
    </row>
    <row r="153" spans="1:14" ht="12.75" customHeight="1" x14ac:dyDescent="0.25">
      <c r="A153" s="47" t="s">
        <v>472</v>
      </c>
      <c r="B153" s="200">
        <f>SUM(B152*2)</f>
        <v>6032</v>
      </c>
      <c r="C153" s="48"/>
      <c r="D153" s="48"/>
      <c r="E153" s="10"/>
      <c r="F153" s="15"/>
      <c r="G153" s="548"/>
      <c r="H153" s="105"/>
    </row>
    <row r="154" spans="1:14" ht="12.75" customHeight="1" x14ac:dyDescent="0.25">
      <c r="A154" s="47" t="s">
        <v>473</v>
      </c>
      <c r="B154" s="200">
        <f>SUM(B152*3)</f>
        <v>9048</v>
      </c>
      <c r="C154" s="48"/>
      <c r="D154" s="48"/>
      <c r="E154" s="10"/>
      <c r="F154" s="15"/>
      <c r="G154" s="548"/>
      <c r="H154" s="105"/>
    </row>
    <row r="155" spans="1:14" ht="12.75" customHeight="1" x14ac:dyDescent="0.25">
      <c r="A155" s="47" t="s">
        <v>474</v>
      </c>
      <c r="B155" s="200">
        <f>SUM(B152*4)</f>
        <v>12064</v>
      </c>
      <c r="C155" s="48"/>
      <c r="D155" s="48"/>
      <c r="E155" s="8"/>
      <c r="F155" s="15"/>
      <c r="G155" s="548"/>
      <c r="H155" s="105"/>
    </row>
    <row r="156" spans="1:14" ht="12.75" customHeight="1" x14ac:dyDescent="0.25">
      <c r="A156" s="47" t="s">
        <v>475</v>
      </c>
      <c r="B156" s="200">
        <f>SUM(B152*5)</f>
        <v>15080</v>
      </c>
      <c r="C156" s="48"/>
      <c r="D156" s="48"/>
      <c r="E156" s="8"/>
      <c r="F156" s="15"/>
      <c r="G156" s="548"/>
      <c r="H156" s="105"/>
    </row>
    <row r="157" spans="1:14" ht="12.75" customHeight="1" x14ac:dyDescent="0.25">
      <c r="A157" s="47" t="s">
        <v>476</v>
      </c>
      <c r="B157" s="200">
        <f>SUM(B152*6)</f>
        <v>18096</v>
      </c>
      <c r="C157" s="48"/>
      <c r="D157" s="48"/>
      <c r="E157" s="8"/>
      <c r="F157" s="15"/>
      <c r="G157" s="548"/>
      <c r="H157" s="105"/>
    </row>
    <row r="158" spans="1:14" ht="12.75" customHeight="1" x14ac:dyDescent="0.25">
      <c r="A158" s="47" t="s">
        <v>477</v>
      </c>
      <c r="B158" s="200">
        <f>SUM(B152*8)</f>
        <v>24128</v>
      </c>
      <c r="C158" s="48"/>
      <c r="D158" s="48"/>
      <c r="E158" s="8"/>
      <c r="F158" s="15"/>
      <c r="G158" s="548"/>
      <c r="H158" s="105"/>
    </row>
    <row r="159" spans="1:14" ht="12.75" customHeight="1" x14ac:dyDescent="0.3">
      <c r="A159" s="47" t="s">
        <v>478</v>
      </c>
      <c r="B159" s="200">
        <f>SUM(B152*10)</f>
        <v>30160</v>
      </c>
      <c r="C159" s="48"/>
      <c r="D159" s="48"/>
      <c r="E159" s="8"/>
      <c r="F159" s="15"/>
      <c r="G159" s="548"/>
      <c r="H159" s="105"/>
      <c r="K159" s="95"/>
      <c r="L159" s="10"/>
      <c r="M159" s="10"/>
      <c r="N159" s="10"/>
    </row>
    <row r="160" spans="1:14" ht="12.75" customHeight="1" x14ac:dyDescent="0.25">
      <c r="A160" s="47" t="s">
        <v>479</v>
      </c>
      <c r="B160" s="200">
        <f>SUM(B152*12)</f>
        <v>36192</v>
      </c>
      <c r="C160" s="49" t="s">
        <v>480</v>
      </c>
      <c r="D160" s="693">
        <f>B160</f>
        <v>36192</v>
      </c>
      <c r="E160" s="8"/>
      <c r="F160" s="15"/>
      <c r="G160" s="548"/>
      <c r="H160" s="105"/>
      <c r="K160" s="10"/>
      <c r="L160" s="270"/>
      <c r="M160" s="10"/>
      <c r="N160" s="10"/>
    </row>
    <row r="161" spans="1:14" ht="12.75" customHeight="1" x14ac:dyDescent="0.25">
      <c r="A161" s="50"/>
      <c r="B161" s="51"/>
      <c r="C161" s="49" t="s">
        <v>481</v>
      </c>
      <c r="D161" s="692">
        <v>47582</v>
      </c>
      <c r="E161" s="10"/>
      <c r="F161" s="15"/>
      <c r="G161" s="548"/>
      <c r="H161" s="105"/>
      <c r="K161" s="10"/>
      <c r="L161" s="10"/>
      <c r="M161" s="10"/>
      <c r="N161" s="10"/>
    </row>
    <row r="162" spans="1:14" ht="12.75" customHeight="1" x14ac:dyDescent="0.25">
      <c r="A162" s="50"/>
      <c r="B162" s="51"/>
      <c r="C162" s="49" t="s">
        <v>482</v>
      </c>
      <c r="D162" s="692">
        <v>59477</v>
      </c>
      <c r="E162" s="10"/>
      <c r="F162" s="15"/>
      <c r="G162" s="548"/>
      <c r="H162" s="105"/>
      <c r="K162" s="10"/>
      <c r="L162" s="10"/>
      <c r="M162" s="10"/>
      <c r="N162" s="10"/>
    </row>
    <row r="163" spans="1:14" ht="12.75" customHeight="1" x14ac:dyDescent="0.25">
      <c r="A163" s="50"/>
      <c r="B163" s="51"/>
      <c r="C163" s="49" t="s">
        <v>483</v>
      </c>
      <c r="D163" s="692">
        <v>77320</v>
      </c>
      <c r="E163" s="10"/>
      <c r="F163" s="15"/>
      <c r="G163" s="548"/>
      <c r="H163" s="105"/>
      <c r="K163" s="10"/>
      <c r="L163" s="10"/>
      <c r="M163" s="10"/>
      <c r="N163" s="10"/>
    </row>
    <row r="164" spans="1:14" ht="12.75" customHeight="1" x14ac:dyDescent="0.25">
      <c r="A164" s="691" t="s">
        <v>1057</v>
      </c>
      <c r="B164" s="216"/>
      <c r="C164" s="689"/>
      <c r="D164" s="690"/>
      <c r="F164" s="15"/>
      <c r="G164" s="548"/>
      <c r="H164" s="105"/>
      <c r="K164" s="10"/>
      <c r="L164" s="10"/>
      <c r="M164" s="10"/>
      <c r="N164" s="10"/>
    </row>
    <row r="165" spans="1:14" ht="12.75" customHeight="1" x14ac:dyDescent="0.25">
      <c r="A165" s="691" t="s">
        <v>1058</v>
      </c>
      <c r="B165" s="216"/>
      <c r="C165" s="689"/>
      <c r="D165" s="690"/>
      <c r="F165" s="15"/>
      <c r="G165" s="548"/>
      <c r="H165" s="105"/>
      <c r="K165" s="10"/>
      <c r="L165" s="10"/>
      <c r="M165" s="10"/>
      <c r="N165" s="10"/>
    </row>
    <row r="166" spans="1:14" ht="12.75" customHeight="1" x14ac:dyDescent="0.25">
      <c r="A166" s="691"/>
      <c r="B166" s="216"/>
      <c r="C166" s="689"/>
      <c r="D166" s="690"/>
      <c r="F166" s="15"/>
      <c r="G166" s="548"/>
      <c r="H166" s="105"/>
      <c r="K166" s="10"/>
      <c r="L166" s="10"/>
      <c r="M166" s="676"/>
      <c r="N166" s="10"/>
    </row>
    <row r="167" spans="1:14" ht="12.75" customHeight="1" x14ac:dyDescent="0.25">
      <c r="A167" s="695" t="s">
        <v>1062</v>
      </c>
      <c r="B167" s="216"/>
      <c r="C167" s="689"/>
      <c r="D167" s="690"/>
      <c r="F167" s="15"/>
      <c r="G167" s="548"/>
      <c r="H167" s="105"/>
      <c r="K167" s="10"/>
      <c r="L167" s="10"/>
      <c r="M167" s="676"/>
      <c r="N167" s="10"/>
    </row>
    <row r="168" spans="1:14" ht="12.75" customHeight="1" x14ac:dyDescent="0.25">
      <c r="A168" s="691" t="s">
        <v>1063</v>
      </c>
      <c r="B168" s="216"/>
      <c r="C168" s="689"/>
      <c r="D168" s="690"/>
      <c r="F168" s="15"/>
      <c r="G168" s="548"/>
      <c r="H168" s="105"/>
      <c r="K168" s="10"/>
      <c r="L168" s="10"/>
      <c r="M168" s="676"/>
      <c r="N168" s="10"/>
    </row>
    <row r="169" spans="1:14" ht="12.75" customHeight="1" x14ac:dyDescent="0.25">
      <c r="A169" s="1084" t="s">
        <v>470</v>
      </c>
      <c r="B169" s="1085"/>
      <c r="C169" s="689"/>
      <c r="D169" s="690"/>
      <c r="G169" s="548"/>
      <c r="H169" s="105"/>
      <c r="K169" s="676"/>
      <c r="L169" s="10"/>
      <c r="M169" s="676"/>
      <c r="N169" s="10"/>
    </row>
    <row r="170" spans="1:14" ht="27" customHeight="1" x14ac:dyDescent="0.25">
      <c r="A170" s="47" t="s">
        <v>1064</v>
      </c>
      <c r="B170" s="688">
        <v>3092</v>
      </c>
      <c r="C170" s="217"/>
      <c r="D170" s="676"/>
      <c r="E170" s="10"/>
      <c r="F170" s="676"/>
      <c r="G170" s="807"/>
      <c r="H170" s="105"/>
      <c r="K170" s="676"/>
      <c r="L170" s="10"/>
      <c r="M170" s="676"/>
      <c r="N170" s="10"/>
    </row>
    <row r="171" spans="1:14" ht="12.75" customHeight="1" x14ac:dyDescent="0.4">
      <c r="A171" s="29"/>
      <c r="B171" s="12"/>
      <c r="C171" s="30"/>
      <c r="D171" s="30"/>
      <c r="F171" s="15"/>
      <c r="G171" s="548"/>
      <c r="H171" s="105"/>
      <c r="K171" s="676"/>
      <c r="L171" s="10"/>
      <c r="M171" s="676"/>
      <c r="N171" s="10"/>
    </row>
    <row r="172" spans="1:14" ht="12.75" customHeight="1" x14ac:dyDescent="0.25">
      <c r="A172" s="52" t="s">
        <v>872</v>
      </c>
      <c r="B172" s="53" t="s">
        <v>355</v>
      </c>
      <c r="C172" s="46"/>
      <c r="D172" s="46"/>
      <c r="E172" s="46"/>
      <c r="F172" s="46"/>
      <c r="G172" s="46"/>
      <c r="H172" s="46"/>
      <c r="K172" s="676"/>
      <c r="L172" s="10"/>
      <c r="M172" s="676"/>
      <c r="N172" s="10"/>
    </row>
    <row r="173" spans="1:14" ht="12.75" customHeight="1" thickBot="1" x14ac:dyDescent="0.3">
      <c r="A173" s="52"/>
      <c r="B173" s="53" t="s">
        <v>355</v>
      </c>
      <c r="C173" s="46"/>
      <c r="D173" s="46"/>
      <c r="E173" s="46"/>
      <c r="F173" s="46"/>
      <c r="G173" s="46"/>
      <c r="H173" s="46"/>
    </row>
    <row r="174" spans="1:14" ht="12.75" customHeight="1" thickBot="1" x14ac:dyDescent="0.3">
      <c r="A174" s="567" t="s">
        <v>378</v>
      </c>
      <c r="B174" s="566">
        <v>1</v>
      </c>
      <c r="C174" s="54">
        <v>2</v>
      </c>
      <c r="D174" s="54">
        <v>3</v>
      </c>
      <c r="E174" s="54">
        <v>4</v>
      </c>
      <c r="F174" s="54">
        <v>5</v>
      </c>
      <c r="G174" s="54">
        <v>6</v>
      </c>
      <c r="H174" s="54">
        <v>7</v>
      </c>
      <c r="I174" s="54">
        <v>8</v>
      </c>
    </row>
    <row r="175" spans="1:14" ht="12.75" customHeight="1" thickBot="1" x14ac:dyDescent="0.3">
      <c r="A175" s="568" t="s">
        <v>873</v>
      </c>
      <c r="B175" s="630">
        <v>3268</v>
      </c>
      <c r="C175" s="630">
        <v>6536</v>
      </c>
      <c r="D175" s="630">
        <v>9804</v>
      </c>
      <c r="E175" s="630">
        <v>13072</v>
      </c>
      <c r="F175" s="630">
        <v>16340</v>
      </c>
      <c r="G175" s="630">
        <v>19608</v>
      </c>
      <c r="H175" s="630">
        <v>22876</v>
      </c>
      <c r="I175" s="630">
        <v>26144</v>
      </c>
      <c r="J175" s="10"/>
    </row>
    <row r="176" spans="1:14" ht="12.75" customHeight="1" x14ac:dyDescent="0.3">
      <c r="A176" s="594"/>
      <c r="C176" s="62" t="s">
        <v>355</v>
      </c>
      <c r="D176" s="62" t="s">
        <v>355</v>
      </c>
      <c r="E176" s="62" t="s">
        <v>355</v>
      </c>
      <c r="F176" s="62" t="s">
        <v>355</v>
      </c>
      <c r="G176" s="62" t="s">
        <v>355</v>
      </c>
      <c r="H176" s="62" t="s">
        <v>355</v>
      </c>
      <c r="I176" s="62" t="s">
        <v>355</v>
      </c>
    </row>
    <row r="177" spans="1:15" ht="12.75" customHeight="1" x14ac:dyDescent="0.3">
      <c r="A177" s="594"/>
    </row>
    <row r="178" spans="1:15" ht="12.75" customHeight="1" x14ac:dyDescent="0.35">
      <c r="A178" s="44" t="s">
        <v>1022</v>
      </c>
      <c r="B178" s="1121"/>
      <c r="H178" s="16"/>
    </row>
    <row r="179" spans="1:15" ht="12.75" customHeight="1" thickBot="1" x14ac:dyDescent="0.3">
      <c r="B179" s="1122"/>
      <c r="D179" s="1129"/>
      <c r="E179" s="1129"/>
    </row>
    <row r="180" spans="1:15" ht="12.75" customHeight="1" thickBot="1" x14ac:dyDescent="0.3">
      <c r="B180" s="176" t="s">
        <v>484</v>
      </c>
      <c r="C180" s="696">
        <v>77415</v>
      </c>
      <c r="D180" s="801"/>
      <c r="E180" s="28"/>
    </row>
    <row r="181" spans="1:15" ht="12.75" customHeight="1" thickBot="1" x14ac:dyDescent="0.3">
      <c r="B181" s="176" t="s">
        <v>485</v>
      </c>
      <c r="C181" s="697">
        <v>57048</v>
      </c>
      <c r="D181" s="801"/>
    </row>
    <row r="182" spans="1:15" ht="12.75" customHeight="1" thickBot="1" x14ac:dyDescent="0.3">
      <c r="B182" s="176" t="s">
        <v>486</v>
      </c>
      <c r="C182" s="697">
        <v>32601</v>
      </c>
      <c r="D182" s="801"/>
      <c r="E182" s="28"/>
    </row>
    <row r="183" spans="1:15" ht="12.75" customHeight="1" x14ac:dyDescent="0.3">
      <c r="A183" s="594"/>
    </row>
    <row r="184" spans="1:15" ht="12.75" customHeight="1" x14ac:dyDescent="0.3">
      <c r="A184" s="594"/>
    </row>
    <row r="185" spans="1:15" ht="12.75" customHeight="1" x14ac:dyDescent="0.35">
      <c r="A185" s="12" t="s">
        <v>1023</v>
      </c>
      <c r="F185" s="1"/>
      <c r="G185" s="565"/>
      <c r="H185" s="565"/>
      <c r="N185" s="10"/>
      <c r="O185"/>
    </row>
    <row r="186" spans="1:15" ht="12.75" customHeight="1" x14ac:dyDescent="0.35">
      <c r="A186" s="12"/>
      <c r="B186" s="12"/>
      <c r="H186" s="565"/>
      <c r="I186" s="565"/>
    </row>
    <row r="187" spans="1:15" ht="12.75" customHeight="1" thickBot="1" x14ac:dyDescent="0.4">
      <c r="E187" s="180" t="s">
        <v>487</v>
      </c>
      <c r="F187" s="178" t="s">
        <v>488</v>
      </c>
      <c r="G187" s="179" t="s">
        <v>489</v>
      </c>
      <c r="H187" s="565"/>
      <c r="I187" s="565"/>
    </row>
    <row r="188" spans="1:15" ht="12.75" customHeight="1" thickBot="1" x14ac:dyDescent="0.4">
      <c r="A188" s="175" t="s">
        <v>746</v>
      </c>
      <c r="B188" s="177"/>
      <c r="C188" s="177"/>
      <c r="D188" s="72"/>
      <c r="E188" s="178" t="s">
        <v>490</v>
      </c>
      <c r="F188" s="1008">
        <v>1496</v>
      </c>
      <c r="G188" s="1009">
        <f>ROUND(F188/2,2)</f>
        <v>748</v>
      </c>
      <c r="H188" s="565"/>
      <c r="I188" s="10"/>
    </row>
    <row r="189" spans="1:15" ht="12.75" customHeight="1" thickBot="1" x14ac:dyDescent="0.4">
      <c r="A189" s="172" t="s">
        <v>491</v>
      </c>
      <c r="B189" s="68"/>
      <c r="C189" s="68"/>
      <c r="D189" s="173"/>
      <c r="E189" s="178" t="s">
        <v>490</v>
      </c>
      <c r="F189" s="1012">
        <v>1127</v>
      </c>
      <c r="H189" s="565"/>
      <c r="I189" s="565"/>
    </row>
    <row r="190" spans="1:15" ht="12.75" customHeight="1" thickBot="1" x14ac:dyDescent="0.4">
      <c r="A190" s="175" t="s">
        <v>492</v>
      </c>
      <c r="B190" s="177"/>
      <c r="C190" s="177"/>
      <c r="D190" s="72"/>
      <c r="E190" s="178" t="s">
        <v>490</v>
      </c>
      <c r="F190" s="1012">
        <v>2247</v>
      </c>
      <c r="H190" s="565"/>
      <c r="I190" s="565"/>
    </row>
    <row r="191" spans="1:15" ht="12.75" customHeight="1" thickBot="1" x14ac:dyDescent="0.4">
      <c r="A191" s="175" t="s">
        <v>493</v>
      </c>
      <c r="B191" s="177"/>
      <c r="C191" s="177"/>
      <c r="D191" s="72"/>
      <c r="E191" s="178" t="s">
        <v>490</v>
      </c>
      <c r="F191" s="1012">
        <v>3359</v>
      </c>
      <c r="H191" s="565"/>
      <c r="I191" s="565"/>
    </row>
    <row r="192" spans="1:15" ht="12.75" customHeight="1" x14ac:dyDescent="0.3">
      <c r="A192" s="594"/>
    </row>
    <row r="193" spans="1:14" ht="12.75" customHeight="1" x14ac:dyDescent="0.3">
      <c r="A193" s="594"/>
    </row>
    <row r="194" spans="1:14" ht="12.75" customHeight="1" x14ac:dyDescent="0.3">
      <c r="A194" s="594"/>
    </row>
    <row r="195" spans="1:14" ht="12.75" customHeight="1" x14ac:dyDescent="0.25">
      <c r="B195" s="43"/>
    </row>
    <row r="196" spans="1:14" ht="12.75" customHeight="1" x14ac:dyDescent="0.3">
      <c r="A196" s="1" t="s">
        <v>450</v>
      </c>
      <c r="B196" s="43"/>
    </row>
    <row r="197" spans="1:14" ht="12.75" customHeight="1" x14ac:dyDescent="0.35">
      <c r="A197" s="44" t="s">
        <v>451</v>
      </c>
      <c r="B197" s="12" t="s">
        <v>452</v>
      </c>
    </row>
    <row r="198" spans="1:14" ht="12.75" customHeight="1" x14ac:dyDescent="0.25"/>
    <row r="199" spans="1:14" ht="12.75" customHeight="1" x14ac:dyDescent="0.3">
      <c r="A199" s="170" t="s">
        <v>453</v>
      </c>
      <c r="B199" s="171" t="s">
        <v>390</v>
      </c>
      <c r="C199" s="170" t="s">
        <v>454</v>
      </c>
      <c r="D199" s="802" t="s">
        <v>740</v>
      </c>
      <c r="F199" s="10"/>
    </row>
    <row r="200" spans="1:14" ht="12.75" customHeight="1" x14ac:dyDescent="0.25">
      <c r="A200" s="25"/>
      <c r="B200" s="172"/>
      <c r="C200" s="25"/>
      <c r="D200" s="652"/>
      <c r="F200" s="10"/>
    </row>
    <row r="201" spans="1:14" ht="12.75" customHeight="1" thickBot="1" x14ac:dyDescent="0.3">
      <c r="A201" s="33" t="s">
        <v>222</v>
      </c>
      <c r="B201" s="630">
        <v>16024</v>
      </c>
      <c r="C201" s="976">
        <v>23261</v>
      </c>
      <c r="D201" s="803"/>
      <c r="F201" s="10"/>
    </row>
    <row r="202" spans="1:14" ht="12.75" customHeight="1" thickBot="1" x14ac:dyDescent="0.3">
      <c r="A202" s="33" t="s">
        <v>457</v>
      </c>
      <c r="B202" s="976">
        <v>6205</v>
      </c>
      <c r="C202" s="630">
        <v>12423</v>
      </c>
      <c r="D202" s="976">
        <v>16024</v>
      </c>
      <c r="F202" s="10"/>
    </row>
    <row r="203" spans="1:14" ht="12.75" customHeight="1" thickBot="1" x14ac:dyDescent="0.3">
      <c r="A203" s="33" t="s">
        <v>458</v>
      </c>
      <c r="B203" s="976">
        <v>5188</v>
      </c>
      <c r="C203" s="630">
        <v>10339</v>
      </c>
      <c r="D203" s="804">
        <v>12423</v>
      </c>
      <c r="F203" s="10"/>
    </row>
    <row r="204" spans="1:14" ht="12.75" customHeight="1" thickBot="1" x14ac:dyDescent="0.3">
      <c r="A204" s="33" t="s">
        <v>459</v>
      </c>
      <c r="B204" s="976">
        <v>4136</v>
      </c>
      <c r="C204" s="630">
        <v>8269</v>
      </c>
      <c r="D204" s="804">
        <v>10339</v>
      </c>
      <c r="F204" s="10"/>
    </row>
    <row r="205" spans="1:14" ht="12.75" customHeight="1" x14ac:dyDescent="0.25">
      <c r="A205" s="45" t="s">
        <v>460</v>
      </c>
      <c r="B205" s="43"/>
    </row>
    <row r="206" spans="1:14" ht="12.75" customHeight="1" x14ac:dyDescent="0.3">
      <c r="A206" s="594"/>
    </row>
    <row r="207" spans="1:14" ht="12.75" customHeight="1" x14ac:dyDescent="0.25">
      <c r="A207" s="571" t="s">
        <v>874</v>
      </c>
      <c r="M207" s="10"/>
      <c r="N207" s="10"/>
    </row>
    <row r="208" spans="1:14" ht="12.75" customHeight="1" x14ac:dyDescent="0.25">
      <c r="A208" s="569" t="s">
        <v>875</v>
      </c>
    </row>
    <row r="209" spans="1:22" ht="12.75" customHeight="1" thickBot="1" x14ac:dyDescent="0.3">
      <c r="A209" s="569"/>
      <c r="O209"/>
    </row>
    <row r="210" spans="1:22" ht="12.75" customHeight="1" thickBot="1" x14ac:dyDescent="0.3">
      <c r="A210" s="1107" t="s">
        <v>350</v>
      </c>
      <c r="B210" s="1119" t="s">
        <v>413</v>
      </c>
      <c r="C210" s="591" t="s">
        <v>417</v>
      </c>
      <c r="D210" s="592"/>
      <c r="E210" s="592"/>
      <c r="F210" s="592"/>
      <c r="G210" s="592"/>
      <c r="H210" s="592"/>
      <c r="I210" s="592"/>
      <c r="J210" s="592"/>
      <c r="K210" s="592"/>
      <c r="L210" s="592"/>
      <c r="M210" s="592"/>
      <c r="N210" s="592"/>
      <c r="O210" s="592"/>
      <c r="P210" s="592"/>
      <c r="Q210" s="592"/>
      <c r="R210" s="592"/>
      <c r="S210" s="592"/>
      <c r="T210" s="592"/>
      <c r="U210" s="592"/>
      <c r="V210" s="593"/>
    </row>
    <row r="211" spans="1:22" ht="12.75" customHeight="1" thickBot="1" x14ac:dyDescent="0.3">
      <c r="A211" s="1108"/>
      <c r="B211" s="1120"/>
      <c r="C211" s="570">
        <v>0</v>
      </c>
      <c r="D211" s="570">
        <v>1</v>
      </c>
      <c r="E211" s="570">
        <v>2</v>
      </c>
      <c r="F211" s="570">
        <v>3</v>
      </c>
      <c r="G211" s="570">
        <v>4</v>
      </c>
      <c r="H211" s="570">
        <v>5</v>
      </c>
      <c r="I211" s="570">
        <v>6</v>
      </c>
      <c r="J211" s="570">
        <v>7</v>
      </c>
      <c r="K211" s="570">
        <v>8</v>
      </c>
      <c r="L211" s="570">
        <v>9</v>
      </c>
      <c r="M211" s="570">
        <v>10</v>
      </c>
      <c r="N211" s="570">
        <v>11</v>
      </c>
      <c r="O211" s="570">
        <v>12</v>
      </c>
      <c r="P211" s="570">
        <v>13</v>
      </c>
      <c r="Q211" s="570">
        <v>14</v>
      </c>
      <c r="R211" s="570">
        <v>15</v>
      </c>
      <c r="S211" s="570">
        <v>16</v>
      </c>
      <c r="T211" s="570">
        <v>17</v>
      </c>
      <c r="U211" s="570">
        <v>18</v>
      </c>
      <c r="V211" s="570">
        <v>19</v>
      </c>
    </row>
    <row r="212" spans="1:22" ht="12.75" customHeight="1" thickBot="1" x14ac:dyDescent="0.3">
      <c r="A212" s="1039" t="s">
        <v>439</v>
      </c>
      <c r="B212" s="570">
        <v>1</v>
      </c>
      <c r="C212" s="1001">
        <v>88364</v>
      </c>
      <c r="D212" s="1001">
        <v>89745</v>
      </c>
      <c r="E212" s="1001">
        <v>93898</v>
      </c>
      <c r="F212" s="1001">
        <v>96665</v>
      </c>
      <c r="G212" s="1001">
        <v>99425</v>
      </c>
      <c r="H212" s="1002"/>
      <c r="I212" s="1002"/>
      <c r="J212" s="1002"/>
      <c r="K212" s="1002"/>
      <c r="L212" s="1001">
        <v>105996</v>
      </c>
      <c r="M212" s="1002"/>
      <c r="N212" s="1002"/>
      <c r="O212" s="1002"/>
      <c r="P212" s="1002"/>
      <c r="Q212" s="1001">
        <v>112569</v>
      </c>
      <c r="R212" s="1002"/>
      <c r="S212" s="1002"/>
      <c r="T212" s="1002"/>
      <c r="U212" s="1002"/>
      <c r="V212" s="1001">
        <v>119133</v>
      </c>
    </row>
    <row r="213" spans="1:22" ht="12.75" customHeight="1" thickBot="1" x14ac:dyDescent="0.3">
      <c r="A213" s="1039" t="s">
        <v>438</v>
      </c>
      <c r="B213" s="570">
        <v>2</v>
      </c>
      <c r="C213" s="1001">
        <v>89055</v>
      </c>
      <c r="D213" s="1001">
        <v>91131</v>
      </c>
      <c r="E213" s="1001">
        <v>96665</v>
      </c>
      <c r="F213" s="1001">
        <v>99425</v>
      </c>
      <c r="G213" s="1002"/>
      <c r="H213" s="1002"/>
      <c r="I213" s="1002"/>
      <c r="J213" s="1002"/>
      <c r="K213" s="1001">
        <v>105996</v>
      </c>
      <c r="L213" s="1002"/>
      <c r="M213" s="1002"/>
      <c r="N213" s="1002"/>
      <c r="O213" s="1002"/>
      <c r="P213" s="1001">
        <v>112569</v>
      </c>
      <c r="Q213" s="1002"/>
      <c r="R213" s="1002"/>
      <c r="S213" s="1002"/>
      <c r="T213" s="1002"/>
      <c r="U213" s="1001">
        <v>119133</v>
      </c>
      <c r="V213" s="1002"/>
    </row>
    <row r="214" spans="1:22" ht="12.75" customHeight="1" thickBot="1" x14ac:dyDescent="0.3">
      <c r="A214" s="1039" t="s">
        <v>437</v>
      </c>
      <c r="B214" s="570">
        <v>3</v>
      </c>
      <c r="C214" s="1001">
        <v>89745</v>
      </c>
      <c r="D214" s="1001">
        <v>92512</v>
      </c>
      <c r="E214" s="1001">
        <v>96665</v>
      </c>
      <c r="F214" s="1001">
        <v>99425</v>
      </c>
      <c r="G214" s="1002"/>
      <c r="H214" s="1002"/>
      <c r="I214" s="1002"/>
      <c r="J214" s="1001">
        <v>105996</v>
      </c>
      <c r="K214" s="1002"/>
      <c r="L214" s="1002"/>
      <c r="M214" s="1002"/>
      <c r="N214" s="1002"/>
      <c r="O214" s="1001">
        <v>112569</v>
      </c>
      <c r="P214" s="1002"/>
      <c r="Q214" s="1002"/>
      <c r="R214" s="1002"/>
      <c r="S214" s="1002"/>
      <c r="T214" s="1001">
        <v>119133</v>
      </c>
      <c r="U214" s="1002"/>
      <c r="V214" s="1002"/>
    </row>
    <row r="215" spans="1:22" ht="12.75" customHeight="1" thickBot="1" x14ac:dyDescent="0.3">
      <c r="A215" s="1039" t="s">
        <v>436</v>
      </c>
      <c r="B215" s="570">
        <v>4</v>
      </c>
      <c r="C215" s="1001">
        <v>90441</v>
      </c>
      <c r="D215" s="1001">
        <v>93898</v>
      </c>
      <c r="E215" s="1001">
        <v>96665</v>
      </c>
      <c r="F215" s="1001">
        <v>99425</v>
      </c>
      <c r="G215" s="1002"/>
      <c r="H215" s="1002"/>
      <c r="I215" s="1001">
        <v>105996</v>
      </c>
      <c r="J215" s="1002"/>
      <c r="K215" s="1002"/>
      <c r="L215" s="1002"/>
      <c r="M215" s="1002"/>
      <c r="N215" s="1001">
        <v>112569</v>
      </c>
      <c r="O215" s="1002"/>
      <c r="P215" s="1002"/>
      <c r="Q215" s="1002"/>
      <c r="R215" s="1002"/>
      <c r="S215" s="1001">
        <v>119133</v>
      </c>
      <c r="T215" s="1002"/>
      <c r="U215" s="1002"/>
      <c r="V215" s="1002"/>
    </row>
    <row r="216" spans="1:22" ht="12.75" customHeight="1" thickBot="1" x14ac:dyDescent="0.3">
      <c r="A216" s="1039" t="s">
        <v>435</v>
      </c>
      <c r="B216" s="570">
        <v>5</v>
      </c>
      <c r="C216" s="1001">
        <v>96665</v>
      </c>
      <c r="D216" s="1001">
        <v>98045</v>
      </c>
      <c r="E216" s="1001">
        <v>99425</v>
      </c>
      <c r="F216" s="1002"/>
      <c r="G216" s="1002"/>
      <c r="H216" s="1002"/>
      <c r="I216" s="1001">
        <v>105996</v>
      </c>
      <c r="J216" s="1002"/>
      <c r="K216" s="1002"/>
      <c r="L216" s="1002"/>
      <c r="M216" s="1002"/>
      <c r="N216" s="1001">
        <v>112569</v>
      </c>
      <c r="O216" s="1002"/>
      <c r="P216" s="1002"/>
      <c r="Q216" s="1002"/>
      <c r="R216" s="1002"/>
      <c r="S216" s="1001">
        <v>119133</v>
      </c>
      <c r="T216" s="1002"/>
      <c r="U216" s="1002"/>
      <c r="V216" s="1002"/>
    </row>
    <row r="217" spans="1:22" ht="12.75" customHeight="1" thickBot="1" x14ac:dyDescent="0.3">
      <c r="A217" s="1039" t="s">
        <v>434</v>
      </c>
      <c r="B217" s="570">
        <v>6</v>
      </c>
      <c r="C217" s="1001">
        <v>98045</v>
      </c>
      <c r="D217" s="1001">
        <v>99425</v>
      </c>
      <c r="E217" s="1002"/>
      <c r="F217" s="1002"/>
      <c r="G217" s="1002"/>
      <c r="H217" s="1001">
        <v>105996</v>
      </c>
      <c r="I217" s="1002"/>
      <c r="J217" s="1002"/>
      <c r="K217" s="1002"/>
      <c r="L217" s="1002"/>
      <c r="M217" s="1001">
        <v>112569</v>
      </c>
      <c r="N217" s="1002"/>
      <c r="O217" s="1002"/>
      <c r="P217" s="1002"/>
      <c r="Q217" s="1002"/>
      <c r="R217" s="1001">
        <v>119133</v>
      </c>
      <c r="S217" s="1002"/>
      <c r="T217" s="1002"/>
      <c r="U217" s="1002"/>
      <c r="V217" s="1002"/>
    </row>
    <row r="218" spans="1:22" ht="12.75" customHeight="1" thickBot="1" x14ac:dyDescent="0.3">
      <c r="A218" s="1039" t="s">
        <v>433</v>
      </c>
      <c r="B218" s="570">
        <v>7</v>
      </c>
      <c r="C218" s="1001">
        <v>99425</v>
      </c>
      <c r="D218" s="1002"/>
      <c r="E218" s="1002"/>
      <c r="F218" s="1002"/>
      <c r="G218" s="1002"/>
      <c r="H218" s="1001">
        <v>105996</v>
      </c>
      <c r="I218" s="1002"/>
      <c r="J218" s="1002"/>
      <c r="K218" s="1002"/>
      <c r="L218" s="1002"/>
      <c r="M218" s="1001">
        <v>112569</v>
      </c>
      <c r="N218" s="1002"/>
      <c r="O218" s="1002"/>
      <c r="P218" s="1002"/>
      <c r="Q218" s="1002"/>
      <c r="R218" s="1001">
        <v>119133</v>
      </c>
      <c r="S218" s="1002"/>
      <c r="T218" s="1002"/>
      <c r="U218" s="1002"/>
      <c r="V218" s="1002"/>
    </row>
    <row r="219" spans="1:22" ht="12.75" customHeight="1" thickBot="1" x14ac:dyDescent="0.3">
      <c r="A219" s="1039" t="s">
        <v>433</v>
      </c>
      <c r="B219" s="570">
        <v>8</v>
      </c>
      <c r="C219" s="1001">
        <v>99425</v>
      </c>
      <c r="D219" s="1002"/>
      <c r="E219" s="1002"/>
      <c r="F219" s="1002"/>
      <c r="G219" s="1002"/>
      <c r="H219" s="1001">
        <v>105996</v>
      </c>
      <c r="I219" s="1002"/>
      <c r="J219" s="1002"/>
      <c r="K219" s="1002"/>
      <c r="L219" s="1002"/>
      <c r="M219" s="1001">
        <v>112569</v>
      </c>
      <c r="N219" s="1002"/>
      <c r="O219" s="1002"/>
      <c r="P219" s="1002"/>
      <c r="Q219" s="1002"/>
      <c r="R219" s="1001">
        <v>119133</v>
      </c>
      <c r="S219" s="1002"/>
      <c r="T219" s="1002"/>
      <c r="U219" s="1002"/>
      <c r="V219" s="1002"/>
    </row>
    <row r="220" spans="1:22" ht="12.75" customHeight="1" thickBot="1" x14ac:dyDescent="0.3">
      <c r="A220" s="1039" t="s">
        <v>432</v>
      </c>
      <c r="B220" s="570">
        <v>9</v>
      </c>
      <c r="C220" s="1001">
        <v>99425</v>
      </c>
      <c r="D220" s="1002"/>
      <c r="E220" s="1002"/>
      <c r="F220" s="1002"/>
      <c r="G220" s="1001">
        <v>105996</v>
      </c>
      <c r="H220" s="1002"/>
      <c r="I220" s="1002"/>
      <c r="J220" s="1002"/>
      <c r="K220" s="1002"/>
      <c r="L220" s="1001">
        <v>112569</v>
      </c>
      <c r="M220" s="1002"/>
      <c r="N220" s="1002"/>
      <c r="O220" s="1002"/>
      <c r="P220" s="1002"/>
      <c r="Q220" s="1001">
        <v>119133</v>
      </c>
      <c r="R220" s="1002"/>
      <c r="S220" s="1002"/>
      <c r="T220" s="1002"/>
      <c r="U220" s="1002"/>
      <c r="V220" s="1002"/>
    </row>
    <row r="221" spans="1:22" ht="12.75" customHeight="1" thickBot="1" x14ac:dyDescent="0.3">
      <c r="A221" s="1039" t="s">
        <v>431</v>
      </c>
      <c r="B221" s="570">
        <v>10</v>
      </c>
      <c r="C221" s="1001">
        <v>99425</v>
      </c>
      <c r="D221" s="1002"/>
      <c r="E221" s="1002"/>
      <c r="F221" s="1002"/>
      <c r="G221" s="1001">
        <v>105996</v>
      </c>
      <c r="H221" s="1002"/>
      <c r="I221" s="1002"/>
      <c r="J221" s="1002"/>
      <c r="K221" s="1001">
        <v>112569</v>
      </c>
      <c r="L221" s="1002"/>
      <c r="M221" s="1002"/>
      <c r="N221" s="1002"/>
      <c r="O221" s="1002"/>
      <c r="P221" s="1001">
        <v>119133</v>
      </c>
      <c r="Q221" s="1002"/>
      <c r="R221" s="1002"/>
      <c r="S221" s="1002"/>
      <c r="T221" s="1002"/>
      <c r="U221" s="1002"/>
      <c r="V221" s="1002"/>
    </row>
    <row r="222" spans="1:22" ht="12.75" customHeight="1" thickBot="1" x14ac:dyDescent="0.3">
      <c r="A222" s="1039" t="s">
        <v>430</v>
      </c>
      <c r="B222" s="570">
        <v>11</v>
      </c>
      <c r="C222" s="1001">
        <v>99425</v>
      </c>
      <c r="D222" s="1002"/>
      <c r="E222" s="1002"/>
      <c r="F222" s="1002"/>
      <c r="G222" s="1001">
        <v>105996</v>
      </c>
      <c r="H222" s="1002"/>
      <c r="I222" s="1002"/>
      <c r="J222" s="1001">
        <v>112569</v>
      </c>
      <c r="K222" s="1002"/>
      <c r="L222" s="1002"/>
      <c r="M222" s="1002"/>
      <c r="N222" s="1002"/>
      <c r="O222" s="1001">
        <v>119133</v>
      </c>
      <c r="P222" s="1002"/>
      <c r="Q222" s="1002"/>
      <c r="R222" s="1002"/>
      <c r="S222" s="1002"/>
      <c r="T222" s="1002"/>
      <c r="U222" s="1002"/>
      <c r="V222" s="1002"/>
    </row>
    <row r="223" spans="1:22" ht="12.75" customHeight="1" thickBot="1" x14ac:dyDescent="0.3">
      <c r="A223" s="1039" t="s">
        <v>429</v>
      </c>
      <c r="B223" s="570">
        <v>12</v>
      </c>
      <c r="C223" s="1001">
        <v>99425</v>
      </c>
      <c r="D223" s="1002"/>
      <c r="E223" s="1002"/>
      <c r="F223" s="1001">
        <v>105996</v>
      </c>
      <c r="G223" s="1002"/>
      <c r="H223" s="1002"/>
      <c r="I223" s="1001">
        <v>112569</v>
      </c>
      <c r="J223" s="1002"/>
      <c r="K223" s="1002"/>
      <c r="L223" s="1002"/>
      <c r="M223" s="1002"/>
      <c r="N223" s="1001">
        <v>119133</v>
      </c>
      <c r="O223" s="1002"/>
      <c r="P223" s="1002"/>
      <c r="Q223" s="1002"/>
      <c r="R223" s="1002"/>
      <c r="S223" s="1002"/>
      <c r="T223" s="1002"/>
      <c r="U223" s="1002"/>
      <c r="V223" s="1002"/>
    </row>
    <row r="224" spans="1:22" ht="12.75" customHeight="1" thickBot="1" x14ac:dyDescent="0.3">
      <c r="A224" s="1039" t="s">
        <v>428</v>
      </c>
      <c r="B224" s="570">
        <v>13</v>
      </c>
      <c r="C224" s="1001">
        <v>99425</v>
      </c>
      <c r="D224" s="1002"/>
      <c r="E224" s="1002"/>
      <c r="F224" s="1001">
        <v>105996</v>
      </c>
      <c r="G224" s="1002"/>
      <c r="H224" s="1001">
        <v>112569</v>
      </c>
      <c r="I224" s="1002"/>
      <c r="J224" s="1002"/>
      <c r="K224" s="1002"/>
      <c r="L224" s="1002"/>
      <c r="M224" s="1001">
        <v>119133</v>
      </c>
      <c r="N224" s="1002"/>
      <c r="O224" s="1002"/>
      <c r="P224" s="1002"/>
      <c r="Q224" s="1002"/>
      <c r="R224" s="1002"/>
      <c r="S224" s="1002"/>
      <c r="T224" s="1002"/>
      <c r="U224" s="1002"/>
      <c r="V224" s="1002"/>
    </row>
    <row r="225" spans="1:22" ht="12.75" customHeight="1" thickBot="1" x14ac:dyDescent="0.3">
      <c r="A225" s="1039" t="s">
        <v>427</v>
      </c>
      <c r="B225" s="570">
        <v>14</v>
      </c>
      <c r="C225" s="1001">
        <v>99425</v>
      </c>
      <c r="D225" s="1002"/>
      <c r="E225" s="1002"/>
      <c r="F225" s="1001">
        <v>105996</v>
      </c>
      <c r="G225" s="1002"/>
      <c r="H225" s="1001">
        <v>112569</v>
      </c>
      <c r="I225" s="1002"/>
      <c r="J225" s="1002"/>
      <c r="K225" s="1002"/>
      <c r="L225" s="1001">
        <v>119133</v>
      </c>
      <c r="M225" s="1002"/>
      <c r="N225" s="1002"/>
      <c r="O225" s="1002"/>
      <c r="P225" s="1002"/>
      <c r="Q225" s="1002"/>
      <c r="R225" s="1002"/>
      <c r="S225" s="1002"/>
      <c r="T225" s="1002"/>
      <c r="U225" s="1002"/>
      <c r="V225" s="1002"/>
    </row>
    <row r="226" spans="1:22" ht="12.75" customHeight="1" thickBot="1" x14ac:dyDescent="0.3">
      <c r="A226" s="1039" t="s">
        <v>426</v>
      </c>
      <c r="B226" s="570">
        <v>15</v>
      </c>
      <c r="C226" s="1001">
        <v>99425</v>
      </c>
      <c r="D226" s="1002"/>
      <c r="E226" s="1002"/>
      <c r="F226" s="1001">
        <v>105996</v>
      </c>
      <c r="G226" s="1001">
        <v>112569</v>
      </c>
      <c r="H226" s="1002"/>
      <c r="I226" s="1002"/>
      <c r="J226" s="1002"/>
      <c r="K226" s="1001">
        <v>119133</v>
      </c>
      <c r="L226" s="1002"/>
      <c r="M226" s="1002"/>
      <c r="N226" s="1002"/>
      <c r="O226" s="1002"/>
      <c r="P226" s="1002"/>
      <c r="Q226" s="1002"/>
      <c r="R226" s="1002"/>
      <c r="S226" s="1002"/>
      <c r="T226" s="1002"/>
      <c r="U226" s="1002"/>
      <c r="V226" s="1002"/>
    </row>
    <row r="227" spans="1:22" ht="12.75" customHeight="1" thickBot="1" x14ac:dyDescent="0.3">
      <c r="A227" s="1039" t="s">
        <v>425</v>
      </c>
      <c r="B227" s="570">
        <v>16</v>
      </c>
      <c r="C227" s="1001">
        <v>99425</v>
      </c>
      <c r="D227" s="1002"/>
      <c r="E227" s="1002"/>
      <c r="F227" s="1001">
        <v>105996</v>
      </c>
      <c r="G227" s="1001">
        <v>112569</v>
      </c>
      <c r="H227" s="1002"/>
      <c r="I227" s="1002"/>
      <c r="J227" s="1001">
        <v>119133</v>
      </c>
      <c r="K227" s="1002"/>
      <c r="L227" s="1002"/>
      <c r="M227" s="1002"/>
      <c r="N227" s="1002"/>
      <c r="O227" s="1002"/>
      <c r="P227" s="1002"/>
      <c r="Q227" s="1002"/>
      <c r="R227" s="1002"/>
      <c r="S227" s="1002"/>
      <c r="T227" s="1002"/>
      <c r="U227" s="1002"/>
      <c r="V227" s="1002"/>
    </row>
    <row r="228" spans="1:22" ht="12.75" customHeight="1" thickBot="1" x14ac:dyDescent="0.3">
      <c r="A228" s="1039" t="s">
        <v>424</v>
      </c>
      <c r="B228" s="570">
        <v>17</v>
      </c>
      <c r="C228" s="1001">
        <v>99425</v>
      </c>
      <c r="D228" s="1002"/>
      <c r="E228" s="1001">
        <v>105996</v>
      </c>
      <c r="F228" s="1002"/>
      <c r="G228" s="1001">
        <v>112569</v>
      </c>
      <c r="H228" s="1002"/>
      <c r="I228" s="1001">
        <v>119133</v>
      </c>
      <c r="J228" s="1002"/>
      <c r="K228" s="1002"/>
      <c r="L228" s="1002"/>
      <c r="M228" s="1002"/>
      <c r="N228" s="1002"/>
      <c r="O228" s="1002"/>
      <c r="P228" s="1002"/>
      <c r="Q228" s="1002"/>
      <c r="R228" s="1002"/>
      <c r="S228" s="1002"/>
      <c r="T228" s="1002"/>
      <c r="U228" s="1002"/>
      <c r="V228" s="1002"/>
    </row>
    <row r="229" spans="1:22" ht="12.75" customHeight="1" thickBot="1" x14ac:dyDescent="0.3">
      <c r="A229" s="1039" t="s">
        <v>423</v>
      </c>
      <c r="B229" s="570">
        <v>18</v>
      </c>
      <c r="C229" s="1001">
        <v>99425</v>
      </c>
      <c r="D229" s="1002"/>
      <c r="E229" s="1001">
        <v>105996</v>
      </c>
      <c r="F229" s="1001">
        <v>112569</v>
      </c>
      <c r="G229" s="1002"/>
      <c r="H229" s="1001">
        <v>119133</v>
      </c>
      <c r="I229" s="1002"/>
      <c r="J229" s="1002"/>
      <c r="K229" s="1002"/>
      <c r="L229" s="1002"/>
      <c r="M229" s="1002"/>
      <c r="N229" s="1002"/>
      <c r="O229" s="1002"/>
      <c r="P229" s="1002"/>
      <c r="Q229" s="1002"/>
      <c r="R229" s="1002"/>
      <c r="S229" s="1002"/>
      <c r="T229" s="1002"/>
      <c r="U229" s="1002"/>
      <c r="V229" s="1002"/>
    </row>
    <row r="230" spans="1:22" ht="12.75" customHeight="1" thickBot="1" x14ac:dyDescent="0.3">
      <c r="A230" s="1039" t="s">
        <v>422</v>
      </c>
      <c r="B230" s="570">
        <v>19</v>
      </c>
      <c r="C230" s="1001">
        <v>99425</v>
      </c>
      <c r="D230" s="1001">
        <v>105996</v>
      </c>
      <c r="E230" s="1002"/>
      <c r="F230" s="1001">
        <v>112569</v>
      </c>
      <c r="G230" s="1002"/>
      <c r="H230" s="1001">
        <v>119133</v>
      </c>
      <c r="I230" s="1002"/>
      <c r="J230" s="1002"/>
      <c r="K230" s="1002"/>
      <c r="L230" s="1002"/>
      <c r="M230" s="1002"/>
      <c r="N230" s="1002"/>
      <c r="O230" s="1002"/>
      <c r="P230" s="1002"/>
      <c r="Q230" s="1002"/>
      <c r="R230" s="1002"/>
      <c r="S230" s="1002"/>
      <c r="T230" s="1002"/>
      <c r="U230" s="1002"/>
      <c r="V230" s="1002"/>
    </row>
    <row r="231" spans="1:22" ht="12.75" customHeight="1" thickBot="1" x14ac:dyDescent="0.3">
      <c r="A231" s="1039" t="s">
        <v>421</v>
      </c>
      <c r="B231" s="570">
        <v>20</v>
      </c>
      <c r="C231" s="1001">
        <v>99425</v>
      </c>
      <c r="D231" s="1001">
        <v>105996</v>
      </c>
      <c r="E231" s="1002"/>
      <c r="F231" s="1001">
        <v>112569</v>
      </c>
      <c r="G231" s="1001">
        <v>119133</v>
      </c>
      <c r="H231" s="1002"/>
      <c r="I231" s="1002"/>
      <c r="J231" s="1002"/>
      <c r="K231" s="1002"/>
      <c r="L231" s="1002"/>
      <c r="M231" s="1002"/>
      <c r="N231" s="1002"/>
      <c r="O231" s="1002"/>
      <c r="P231" s="1002"/>
      <c r="Q231" s="1002"/>
      <c r="R231" s="1002"/>
      <c r="S231" s="1002"/>
      <c r="T231" s="1002"/>
      <c r="U231" s="1002"/>
      <c r="V231" s="1002"/>
    </row>
    <row r="232" spans="1:22" ht="12.75" customHeight="1" thickBot="1" x14ac:dyDescent="0.3">
      <c r="A232" s="1039" t="s">
        <v>420</v>
      </c>
      <c r="B232" s="570" t="s">
        <v>419</v>
      </c>
      <c r="C232" s="1001">
        <v>99425</v>
      </c>
      <c r="D232" s="1001">
        <v>105996</v>
      </c>
      <c r="E232" s="1001">
        <v>112569</v>
      </c>
      <c r="F232" s="1001">
        <v>119133</v>
      </c>
      <c r="G232" s="1002"/>
      <c r="H232" s="1002"/>
      <c r="I232" s="1002"/>
      <c r="J232" s="1002"/>
      <c r="K232" s="1002"/>
      <c r="L232" s="1002"/>
      <c r="M232" s="1002"/>
      <c r="N232" s="1002"/>
      <c r="O232" s="1002"/>
      <c r="P232" s="1002"/>
      <c r="Q232" s="1002"/>
      <c r="R232" s="1002"/>
      <c r="S232" s="1002"/>
      <c r="T232" s="1002"/>
      <c r="U232" s="1002"/>
      <c r="V232" s="1002"/>
    </row>
    <row r="233" spans="1:22" ht="12.75" customHeight="1" thickBot="1" x14ac:dyDescent="0.3">
      <c r="A233" s="1039" t="s">
        <v>418</v>
      </c>
      <c r="B233" s="570" t="s">
        <v>876</v>
      </c>
      <c r="C233" s="1001">
        <v>105996</v>
      </c>
      <c r="D233" s="1001">
        <v>112569</v>
      </c>
      <c r="E233" s="1001">
        <v>119133</v>
      </c>
      <c r="F233" s="1002"/>
      <c r="G233" s="1002"/>
      <c r="H233" s="1002"/>
      <c r="I233" s="1002"/>
      <c r="J233" s="1002"/>
      <c r="K233" s="1002"/>
      <c r="L233" s="1002"/>
      <c r="M233" s="1002"/>
      <c r="N233" s="1002"/>
      <c r="O233" s="1002"/>
      <c r="P233" s="1002"/>
      <c r="Q233" s="1002"/>
      <c r="R233" s="1002"/>
      <c r="S233" s="1002"/>
      <c r="T233" s="1002"/>
      <c r="U233" s="1002"/>
      <c r="V233" s="1002"/>
    </row>
    <row r="234" spans="1:22" x14ac:dyDescent="0.25">
      <c r="A234" s="569"/>
      <c r="O234"/>
    </row>
    <row r="235" spans="1:22" x14ac:dyDescent="0.25">
      <c r="A235" s="569" t="s">
        <v>221</v>
      </c>
      <c r="O235"/>
    </row>
    <row r="236" spans="1:22" x14ac:dyDescent="0.25">
      <c r="A236" s="569"/>
      <c r="O236"/>
    </row>
    <row r="237" spans="1:22" x14ac:dyDescent="0.25">
      <c r="A237" s="569" t="s">
        <v>877</v>
      </c>
      <c r="O237"/>
    </row>
    <row r="238" spans="1:22" ht="13" x14ac:dyDescent="0.3">
      <c r="A238" s="594"/>
    </row>
    <row r="239" spans="1:22" ht="13" x14ac:dyDescent="0.3">
      <c r="A239" s="594"/>
    </row>
    <row r="240" spans="1:22" ht="20.149999999999999" customHeight="1" x14ac:dyDescent="0.35">
      <c r="A240" s="136" t="s">
        <v>239</v>
      </c>
      <c r="B240" s="30"/>
      <c r="C240" s="30"/>
      <c r="D240" s="30"/>
      <c r="E240" s="215"/>
      <c r="F240" s="245"/>
      <c r="G240" s="565"/>
      <c r="H240" s="565"/>
      <c r="I240" s="565"/>
    </row>
    <row r="241" spans="1:15" ht="20.149999999999999" customHeight="1" x14ac:dyDescent="0.35">
      <c r="A241" s="136" t="s">
        <v>878</v>
      </c>
      <c r="B241" s="30"/>
      <c r="C241" s="30"/>
      <c r="D241" s="30"/>
      <c r="E241" s="215"/>
      <c r="F241" s="245"/>
      <c r="G241" s="565"/>
      <c r="H241" s="565"/>
      <c r="I241" s="565"/>
    </row>
    <row r="242" spans="1:15" ht="20.149999999999999" customHeight="1" x14ac:dyDescent="0.35">
      <c r="A242" s="246" t="s">
        <v>355</v>
      </c>
      <c r="B242" s="30"/>
      <c r="C242" s="30"/>
      <c r="D242" s="30"/>
      <c r="E242" s="215"/>
      <c r="F242" s="245"/>
      <c r="G242" s="565"/>
      <c r="H242" s="565"/>
      <c r="I242" s="565"/>
    </row>
    <row r="243" spans="1:15" ht="20.149999999999999" customHeight="1" x14ac:dyDescent="0.35">
      <c r="A243" s="246"/>
      <c r="B243" s="30"/>
      <c r="C243" s="246"/>
      <c r="D243" s="247"/>
      <c r="E243" s="257"/>
      <c r="F243" s="30"/>
      <c r="G243" s="565"/>
      <c r="M243" s="10"/>
      <c r="O243"/>
    </row>
    <row r="244" spans="1:15" ht="63.75" customHeight="1" x14ac:dyDescent="0.3">
      <c r="A244" s="574"/>
      <c r="B244" s="562" t="s">
        <v>242</v>
      </c>
      <c r="C244" s="244" t="s">
        <v>240</v>
      </c>
      <c r="D244" s="31" t="s">
        <v>879</v>
      </c>
      <c r="E244" s="31" t="s">
        <v>241</v>
      </c>
      <c r="K244" s="10"/>
      <c r="O244"/>
    </row>
    <row r="245" spans="1:15" ht="12.75" customHeight="1" x14ac:dyDescent="0.3">
      <c r="A245" s="575"/>
      <c r="B245" s="573" t="s">
        <v>243</v>
      </c>
      <c r="C245" s="69" t="s">
        <v>513</v>
      </c>
      <c r="D245" s="701">
        <v>42393</v>
      </c>
      <c r="E245" s="69" t="s">
        <v>445</v>
      </c>
      <c r="F245" s="10"/>
      <c r="J245" s="10"/>
      <c r="O245"/>
    </row>
    <row r="246" spans="1:15" ht="12.75" customHeight="1" x14ac:dyDescent="0.3">
      <c r="A246" s="575"/>
      <c r="B246" s="583" t="s">
        <v>1065</v>
      </c>
      <c r="C246" s="69">
        <v>1</v>
      </c>
      <c r="D246" s="701">
        <v>46017</v>
      </c>
      <c r="E246" s="69" t="s">
        <v>445</v>
      </c>
      <c r="F246" s="10"/>
      <c r="J246" s="10"/>
      <c r="O246"/>
    </row>
    <row r="247" spans="1:15" ht="12.75" customHeight="1" x14ac:dyDescent="0.3">
      <c r="A247" s="575"/>
      <c r="B247" s="583" t="s">
        <v>1066</v>
      </c>
      <c r="C247" s="69">
        <v>2</v>
      </c>
      <c r="D247" s="701">
        <v>50730</v>
      </c>
      <c r="E247" s="69" t="s">
        <v>445</v>
      </c>
      <c r="F247" s="10"/>
      <c r="J247" s="10"/>
      <c r="O247"/>
    </row>
    <row r="248" spans="1:15" ht="12.75" customHeight="1" x14ac:dyDescent="0.3">
      <c r="A248" s="575"/>
      <c r="B248" s="583" t="s">
        <v>1067</v>
      </c>
      <c r="C248" s="69">
        <v>3</v>
      </c>
      <c r="D248" s="701">
        <v>53255</v>
      </c>
      <c r="E248" s="69" t="s">
        <v>445</v>
      </c>
      <c r="F248" s="10"/>
      <c r="J248" s="10"/>
      <c r="O248"/>
    </row>
    <row r="249" spans="1:15" ht="12.75" customHeight="1" x14ac:dyDescent="0.3">
      <c r="A249" s="575"/>
      <c r="B249" s="583" t="s">
        <v>1068</v>
      </c>
      <c r="C249" s="69">
        <v>4</v>
      </c>
      <c r="D249" s="701">
        <v>56894</v>
      </c>
      <c r="E249" s="69" t="s">
        <v>445</v>
      </c>
      <c r="F249" s="10"/>
      <c r="J249" s="10"/>
      <c r="O249"/>
    </row>
    <row r="250" spans="1:15" ht="12.75" customHeight="1" x14ac:dyDescent="0.3">
      <c r="A250" s="575"/>
      <c r="B250" s="583" t="s">
        <v>1069</v>
      </c>
      <c r="C250" s="69">
        <v>5</v>
      </c>
      <c r="D250" s="702">
        <v>60519</v>
      </c>
      <c r="E250" s="69" t="s">
        <v>449</v>
      </c>
      <c r="F250" s="10"/>
      <c r="J250" s="10"/>
      <c r="O250"/>
    </row>
    <row r="251" spans="1:15" ht="12.75" customHeight="1" x14ac:dyDescent="0.3">
      <c r="A251" s="575"/>
      <c r="B251" s="583" t="s">
        <v>1070</v>
      </c>
      <c r="C251" s="69" t="s">
        <v>355</v>
      </c>
      <c r="D251" s="703">
        <v>60519</v>
      </c>
      <c r="E251" s="69" t="str">
        <f>E249</f>
        <v>1 year</v>
      </c>
      <c r="F251" s="10"/>
      <c r="J251" s="10"/>
      <c r="O251"/>
    </row>
    <row r="252" spans="1:15" ht="12.75" customHeight="1" x14ac:dyDescent="0.3">
      <c r="A252" s="575"/>
      <c r="B252" s="583" t="s">
        <v>1071</v>
      </c>
      <c r="C252" s="69">
        <v>6</v>
      </c>
      <c r="D252" s="702">
        <v>64225</v>
      </c>
      <c r="E252" s="69" t="str">
        <f>E250</f>
        <v>2 years</v>
      </c>
      <c r="F252" s="10"/>
      <c r="J252" s="10"/>
      <c r="O252"/>
    </row>
    <row r="253" spans="1:15" ht="12.75" customHeight="1" x14ac:dyDescent="0.3">
      <c r="A253" s="575"/>
      <c r="B253" s="583" t="s">
        <v>1072</v>
      </c>
      <c r="C253" s="69" t="s">
        <v>355</v>
      </c>
      <c r="D253" s="703">
        <v>64225</v>
      </c>
      <c r="E253" s="69" t="str">
        <f>E251</f>
        <v>1 year</v>
      </c>
      <c r="F253" s="10"/>
      <c r="J253" s="10"/>
      <c r="O253"/>
    </row>
    <row r="254" spans="1:15" ht="12.75" customHeight="1" x14ac:dyDescent="0.3">
      <c r="A254" s="575"/>
      <c r="B254" s="583" t="s">
        <v>1073</v>
      </c>
      <c r="C254" s="69">
        <v>7</v>
      </c>
      <c r="D254" s="702">
        <v>67933</v>
      </c>
      <c r="E254" s="69" t="str">
        <f>E252</f>
        <v>2 years</v>
      </c>
      <c r="F254" s="10"/>
      <c r="J254" s="10"/>
      <c r="O254"/>
    </row>
    <row r="255" spans="1:15" ht="13" x14ac:dyDescent="0.3">
      <c r="A255" s="575"/>
      <c r="B255" s="583" t="s">
        <v>1074</v>
      </c>
      <c r="C255" s="69"/>
      <c r="D255" s="703">
        <v>67933</v>
      </c>
      <c r="E255" s="252" t="str">
        <f>E253</f>
        <v>1 year</v>
      </c>
      <c r="F255" s="10"/>
      <c r="J255" s="10"/>
      <c r="O255"/>
    </row>
    <row r="256" spans="1:15" ht="13" x14ac:dyDescent="0.3">
      <c r="A256" s="575"/>
      <c r="B256" s="583" t="s">
        <v>1075</v>
      </c>
      <c r="C256" s="69">
        <v>8</v>
      </c>
      <c r="D256" s="702">
        <v>71640</v>
      </c>
      <c r="E256" s="69" t="s">
        <v>448</v>
      </c>
      <c r="F256" s="10"/>
      <c r="J256" s="10"/>
      <c r="O256"/>
    </row>
    <row r="257" spans="1:15" ht="13" x14ac:dyDescent="0.3">
      <c r="A257" s="575"/>
      <c r="B257" s="583" t="s">
        <v>1076</v>
      </c>
      <c r="C257" s="69"/>
      <c r="D257" s="703">
        <v>71640</v>
      </c>
      <c r="E257" s="252" t="str">
        <f>E254</f>
        <v>2 years</v>
      </c>
      <c r="F257" s="10"/>
      <c r="J257" s="10"/>
      <c r="O257"/>
    </row>
    <row r="258" spans="1:15" ht="13" x14ac:dyDescent="0.3">
      <c r="A258" s="575"/>
      <c r="B258" s="583" t="s">
        <v>1077</v>
      </c>
      <c r="C258" s="69"/>
      <c r="D258" s="703">
        <v>71640</v>
      </c>
      <c r="E258" s="69" t="str">
        <f>E255</f>
        <v>1 year</v>
      </c>
      <c r="F258" s="10"/>
      <c r="J258" s="10"/>
      <c r="O258"/>
    </row>
    <row r="259" spans="1:15" ht="13" x14ac:dyDescent="0.3">
      <c r="A259" s="575"/>
      <c r="B259" s="583" t="s">
        <v>1078</v>
      </c>
      <c r="C259" s="69">
        <v>9</v>
      </c>
      <c r="D259" s="702">
        <v>75346</v>
      </c>
      <c r="E259" s="69" t="str">
        <f>E256</f>
        <v>3 years</v>
      </c>
      <c r="F259" s="10"/>
      <c r="J259" s="10"/>
      <c r="O259"/>
    </row>
    <row r="260" spans="1:15" ht="13" x14ac:dyDescent="0.3">
      <c r="A260" s="575"/>
      <c r="B260" s="583" t="s">
        <v>1079</v>
      </c>
      <c r="C260" s="69"/>
      <c r="D260" s="703">
        <v>75346</v>
      </c>
      <c r="E260" s="69" t="str">
        <f>E257</f>
        <v>2 years</v>
      </c>
      <c r="F260" s="10"/>
      <c r="J260" s="10"/>
      <c r="O260"/>
    </row>
    <row r="261" spans="1:15" ht="13" x14ac:dyDescent="0.3">
      <c r="A261" s="575"/>
      <c r="B261" s="583" t="s">
        <v>1080</v>
      </c>
      <c r="C261" s="69"/>
      <c r="D261" s="703">
        <v>75346</v>
      </c>
      <c r="E261" s="252" t="str">
        <f>E258</f>
        <v>1 year</v>
      </c>
      <c r="F261" s="10"/>
      <c r="J261" s="10"/>
      <c r="O261"/>
    </row>
    <row r="262" spans="1:15" ht="13" x14ac:dyDescent="0.3">
      <c r="A262" s="575"/>
      <c r="B262" s="700" t="s">
        <v>1081</v>
      </c>
      <c r="C262" s="69">
        <v>10</v>
      </c>
      <c r="D262" s="702">
        <v>79054</v>
      </c>
      <c r="E262" s="33"/>
      <c r="F262" s="10"/>
      <c r="J262" s="10"/>
      <c r="O262"/>
    </row>
    <row r="263" spans="1:15" ht="13" x14ac:dyDescent="0.3">
      <c r="A263" s="247"/>
      <c r="B263" s="215"/>
      <c r="C263" s="247" t="s">
        <v>355</v>
      </c>
      <c r="D263" s="248"/>
      <c r="E263" s="30"/>
      <c r="J263" s="10"/>
      <c r="O263"/>
    </row>
    <row r="264" spans="1:15" ht="13" x14ac:dyDescent="0.3">
      <c r="A264" s="247" t="s">
        <v>880</v>
      </c>
      <c r="B264" s="215"/>
      <c r="C264" s="247" t="s">
        <v>355</v>
      </c>
      <c r="D264" s="248" t="s">
        <v>355</v>
      </c>
      <c r="E264" s="30"/>
      <c r="J264" s="10"/>
      <c r="O264"/>
    </row>
    <row r="265" spans="1:15" ht="13" x14ac:dyDescent="0.3">
      <c r="A265" s="247"/>
      <c r="B265" s="215"/>
      <c r="C265" s="69" t="s">
        <v>390</v>
      </c>
      <c r="D265" s="251" t="s">
        <v>454</v>
      </c>
      <c r="E265" s="30"/>
      <c r="J265" s="10"/>
      <c r="O265"/>
    </row>
    <row r="266" spans="1:15" ht="14.5" thickBot="1" x14ac:dyDescent="0.35">
      <c r="A266" s="247"/>
      <c r="B266" s="9"/>
      <c r="C266" s="982">
        <v>65070</v>
      </c>
      <c r="D266" s="631">
        <v>98194</v>
      </c>
      <c r="E266" s="8"/>
      <c r="F266" s="10"/>
      <c r="J266" s="10"/>
      <c r="O266"/>
    </row>
    <row r="267" spans="1:15" ht="13" x14ac:dyDescent="0.3">
      <c r="A267" s="247"/>
      <c r="B267" s="215"/>
      <c r="C267" s="247"/>
      <c r="D267" s="577"/>
      <c r="E267" s="30"/>
      <c r="J267" s="10"/>
      <c r="O267"/>
    </row>
    <row r="268" spans="1:15" ht="13" x14ac:dyDescent="0.3">
      <c r="A268" s="578" t="s">
        <v>881</v>
      </c>
      <c r="B268" s="215"/>
      <c r="C268" s="247"/>
      <c r="D268" s="577"/>
      <c r="E268" s="30"/>
      <c r="J268" s="10"/>
      <c r="O268"/>
    </row>
    <row r="269" spans="1:15" ht="13" x14ac:dyDescent="0.3">
      <c r="A269" s="247"/>
      <c r="B269" s="215"/>
      <c r="C269" s="247"/>
      <c r="D269" s="248"/>
      <c r="E269" s="30"/>
      <c r="J269" s="10"/>
      <c r="O269"/>
    </row>
    <row r="270" spans="1:15" ht="52" x14ac:dyDescent="0.3">
      <c r="A270" s="247"/>
      <c r="B270" s="572" t="s">
        <v>242</v>
      </c>
      <c r="C270" s="244" t="s">
        <v>240</v>
      </c>
      <c r="D270" s="31" t="s">
        <v>879</v>
      </c>
      <c r="E270" s="31" t="s">
        <v>241</v>
      </c>
      <c r="J270" s="10"/>
      <c r="O270"/>
    </row>
    <row r="271" spans="1:15" ht="13" x14ac:dyDescent="0.3">
      <c r="A271" s="247"/>
      <c r="B271" s="579" t="s">
        <v>244</v>
      </c>
      <c r="C271" s="69" t="s">
        <v>513</v>
      </c>
      <c r="D271" s="701">
        <v>59436</v>
      </c>
      <c r="E271" s="165" t="s">
        <v>445</v>
      </c>
      <c r="F271" s="10"/>
      <c r="J271" s="10"/>
      <c r="O271"/>
    </row>
    <row r="272" spans="1:15" ht="13" x14ac:dyDescent="0.3">
      <c r="A272" s="247"/>
      <c r="B272" s="579" t="s">
        <v>1082</v>
      </c>
      <c r="C272" s="69">
        <v>1</v>
      </c>
      <c r="D272" s="701">
        <v>64215</v>
      </c>
      <c r="E272" s="165" t="s">
        <v>445</v>
      </c>
      <c r="F272" s="10"/>
      <c r="J272" s="10"/>
      <c r="O272"/>
    </row>
    <row r="273" spans="1:15" ht="13" x14ac:dyDescent="0.3">
      <c r="A273" s="247"/>
      <c r="B273" s="579" t="s">
        <v>1083</v>
      </c>
      <c r="C273" s="69">
        <v>2</v>
      </c>
      <c r="D273" s="701">
        <v>68991</v>
      </c>
      <c r="E273" s="165" t="s">
        <v>445</v>
      </c>
      <c r="F273" s="10"/>
      <c r="J273" s="10"/>
      <c r="O273"/>
    </row>
    <row r="274" spans="1:15" ht="13" x14ac:dyDescent="0.3">
      <c r="A274" s="247"/>
      <c r="B274" s="579" t="s">
        <v>1084</v>
      </c>
      <c r="C274" s="69">
        <v>3</v>
      </c>
      <c r="D274" s="701">
        <v>75299</v>
      </c>
      <c r="E274" s="165" t="s">
        <v>445</v>
      </c>
      <c r="F274" s="10"/>
      <c r="J274" s="10"/>
      <c r="O274"/>
    </row>
    <row r="275" spans="1:15" ht="13" x14ac:dyDescent="0.3">
      <c r="A275" s="247"/>
      <c r="B275" s="580" t="s">
        <v>1085</v>
      </c>
      <c r="C275" s="576">
        <v>4</v>
      </c>
      <c r="D275" s="701">
        <v>80767</v>
      </c>
      <c r="E275" s="704" t="s">
        <v>445</v>
      </c>
      <c r="F275" s="10"/>
      <c r="J275" s="10"/>
      <c r="O275"/>
    </row>
    <row r="276" spans="1:15" ht="13" x14ac:dyDescent="0.3">
      <c r="A276" s="247"/>
      <c r="B276" s="583" t="s">
        <v>355</v>
      </c>
      <c r="C276" s="164" t="s">
        <v>355</v>
      </c>
      <c r="D276" s="705" t="s">
        <v>882</v>
      </c>
      <c r="E276" s="164" t="s">
        <v>355</v>
      </c>
      <c r="F276" s="10"/>
      <c r="J276" s="10"/>
      <c r="O276"/>
    </row>
    <row r="277" spans="1:15" ht="13" x14ac:dyDescent="0.3">
      <c r="A277" s="247"/>
      <c r="B277" s="581" t="s">
        <v>245</v>
      </c>
      <c r="C277" s="250">
        <v>5</v>
      </c>
      <c r="D277" s="699">
        <v>83035</v>
      </c>
      <c r="E277" s="250" t="s">
        <v>449</v>
      </c>
      <c r="F277" s="10"/>
      <c r="J277" s="10"/>
      <c r="O277"/>
    </row>
    <row r="278" spans="1:15" ht="13" x14ac:dyDescent="0.3">
      <c r="A278" s="247"/>
      <c r="B278" s="579" t="s">
        <v>246</v>
      </c>
      <c r="C278" s="69" t="s">
        <v>355</v>
      </c>
      <c r="D278" s="706">
        <v>83035</v>
      </c>
      <c r="E278" s="69" t="s">
        <v>445</v>
      </c>
      <c r="F278" s="10"/>
      <c r="J278" s="10"/>
      <c r="O278"/>
    </row>
    <row r="279" spans="1:15" ht="13" x14ac:dyDescent="0.3">
      <c r="A279" s="247"/>
      <c r="B279" s="579" t="s">
        <v>1086</v>
      </c>
      <c r="C279" s="69">
        <v>6</v>
      </c>
      <c r="D279" s="699">
        <v>85995</v>
      </c>
      <c r="E279" s="69" t="str">
        <f>E277</f>
        <v>2 years</v>
      </c>
      <c r="F279" s="10"/>
      <c r="J279" s="10"/>
      <c r="O279"/>
    </row>
    <row r="280" spans="1:15" ht="13" x14ac:dyDescent="0.3">
      <c r="A280" s="247"/>
      <c r="B280" s="579" t="s">
        <v>247</v>
      </c>
      <c r="C280" s="69" t="s">
        <v>355</v>
      </c>
      <c r="D280" s="706">
        <v>85995</v>
      </c>
      <c r="E280" s="69" t="str">
        <f>E278</f>
        <v>1 year</v>
      </c>
      <c r="F280" s="10"/>
      <c r="J280" s="10"/>
      <c r="O280"/>
    </row>
    <row r="281" spans="1:15" ht="13" x14ac:dyDescent="0.3">
      <c r="A281" s="247"/>
      <c r="B281" s="579" t="s">
        <v>248</v>
      </c>
      <c r="C281" s="69">
        <v>7</v>
      </c>
      <c r="D281" s="699">
        <v>88955</v>
      </c>
      <c r="E281" s="252" t="str">
        <f>E279</f>
        <v>2 years</v>
      </c>
      <c r="F281" s="10"/>
      <c r="J281" s="10"/>
      <c r="O281"/>
    </row>
    <row r="282" spans="1:15" ht="15.5" x14ac:dyDescent="0.35">
      <c r="A282" s="247"/>
      <c r="B282" s="580" t="s">
        <v>249</v>
      </c>
      <c r="C282" s="576" t="s">
        <v>355</v>
      </c>
      <c r="D282" s="707">
        <v>88955</v>
      </c>
      <c r="E282" s="576" t="s">
        <v>445</v>
      </c>
      <c r="F282" s="297" t="s">
        <v>355</v>
      </c>
      <c r="G282" s="249"/>
      <c r="H282" s="30"/>
      <c r="I282" s="565"/>
    </row>
    <row r="283" spans="1:15" ht="15.5" x14ac:dyDescent="0.35">
      <c r="B283" s="583" t="s">
        <v>355</v>
      </c>
      <c r="C283" s="164"/>
      <c r="D283" s="588" t="s">
        <v>883</v>
      </c>
      <c r="E283" s="584" t="s">
        <v>355</v>
      </c>
      <c r="F283" s="565"/>
      <c r="G283" s="565"/>
      <c r="H283" s="565"/>
      <c r="I283" s="565"/>
    </row>
    <row r="284" spans="1:15" ht="15.5" x14ac:dyDescent="0.35">
      <c r="B284" s="581" t="s">
        <v>250</v>
      </c>
      <c r="C284" s="250">
        <v>8</v>
      </c>
      <c r="D284" s="702">
        <v>91915</v>
      </c>
      <c r="E284" s="250" t="s">
        <v>448</v>
      </c>
      <c r="F284" s="565"/>
      <c r="G284" s="565"/>
      <c r="H284" s="565"/>
      <c r="I284" s="565"/>
    </row>
    <row r="285" spans="1:15" ht="15.5" x14ac:dyDescent="0.35">
      <c r="B285" s="579" t="s">
        <v>251</v>
      </c>
      <c r="C285" s="69" t="s">
        <v>355</v>
      </c>
      <c r="D285" s="708">
        <v>91915</v>
      </c>
      <c r="E285" s="69" t="s">
        <v>449</v>
      </c>
      <c r="F285" s="565"/>
      <c r="G285" s="565"/>
      <c r="H285" s="565"/>
      <c r="I285" s="565"/>
    </row>
    <row r="286" spans="1:15" ht="15.5" x14ac:dyDescent="0.35">
      <c r="B286" s="579" t="s">
        <v>252</v>
      </c>
      <c r="C286" s="69"/>
      <c r="D286" s="703">
        <v>91915</v>
      </c>
      <c r="E286" s="69" t="s">
        <v>445</v>
      </c>
      <c r="F286" s="565"/>
      <c r="G286" s="565"/>
      <c r="H286" s="565"/>
      <c r="I286" s="565"/>
    </row>
    <row r="287" spans="1:15" ht="15.5" x14ac:dyDescent="0.35">
      <c r="B287" s="579" t="s">
        <v>253</v>
      </c>
      <c r="C287" s="69">
        <v>9</v>
      </c>
      <c r="D287" s="702">
        <v>94875</v>
      </c>
      <c r="E287" s="252" t="s">
        <v>448</v>
      </c>
      <c r="F287" s="565"/>
      <c r="G287" s="565"/>
      <c r="H287" s="565"/>
      <c r="I287" s="565"/>
    </row>
    <row r="288" spans="1:15" ht="15.5" x14ac:dyDescent="0.35">
      <c r="B288" s="579" t="s">
        <v>254</v>
      </c>
      <c r="C288" s="69" t="s">
        <v>355</v>
      </c>
      <c r="D288" s="706">
        <v>94875</v>
      </c>
      <c r="E288" s="69" t="s">
        <v>449</v>
      </c>
      <c r="F288" s="565"/>
      <c r="G288" s="565"/>
      <c r="H288" s="565"/>
      <c r="I288" s="565"/>
    </row>
    <row r="289" spans="1:9" ht="15.5" x14ac:dyDescent="0.35">
      <c r="B289" s="579" t="s">
        <v>255</v>
      </c>
      <c r="C289" s="69"/>
      <c r="D289" s="706">
        <v>94875</v>
      </c>
      <c r="E289" s="586" t="s">
        <v>445</v>
      </c>
      <c r="F289" s="565"/>
      <c r="G289" s="565"/>
      <c r="H289" s="565"/>
      <c r="I289" s="565"/>
    </row>
    <row r="290" spans="1:9" ht="15.5" x14ac:dyDescent="0.35">
      <c r="B290" s="579" t="s">
        <v>256</v>
      </c>
      <c r="C290" s="69">
        <v>10</v>
      </c>
      <c r="D290" s="702">
        <v>97838</v>
      </c>
      <c r="E290" s="585"/>
      <c r="F290" s="565"/>
      <c r="G290" s="565"/>
      <c r="H290" s="565"/>
      <c r="I290" s="565"/>
    </row>
    <row r="291" spans="1:9" ht="15.5" x14ac:dyDescent="0.35">
      <c r="B291" s="582"/>
      <c r="C291" s="247"/>
      <c r="D291" s="890"/>
      <c r="E291" s="81"/>
      <c r="F291" s="565"/>
      <c r="G291" s="565"/>
      <c r="H291" s="565"/>
      <c r="I291" s="565"/>
    </row>
    <row r="292" spans="1:9" ht="15.5" x14ac:dyDescent="0.35">
      <c r="B292" s="582"/>
      <c r="C292" s="247"/>
      <c r="D292" s="249"/>
      <c r="E292" s="81"/>
      <c r="F292" s="565"/>
      <c r="G292" s="565"/>
      <c r="H292" s="565"/>
      <c r="I292" s="565"/>
    </row>
    <row r="293" spans="1:9" ht="15.5" x14ac:dyDescent="0.35">
      <c r="A293" s="891" t="s">
        <v>1195</v>
      </c>
      <c r="B293" s="787"/>
      <c r="C293" s="787"/>
      <c r="D293" s="887"/>
      <c r="E293" s="81"/>
      <c r="F293" s="565"/>
      <c r="G293" s="565"/>
      <c r="H293" s="565"/>
      <c r="I293" s="565"/>
    </row>
    <row r="294" spans="1:9" ht="15.5" x14ac:dyDescent="0.35">
      <c r="A294" s="787"/>
      <c r="B294" s="787"/>
      <c r="C294" s="787"/>
      <c r="D294" s="887"/>
      <c r="E294" s="81"/>
      <c r="F294" s="565"/>
      <c r="G294" s="565"/>
      <c r="H294" s="565"/>
      <c r="I294" s="565"/>
    </row>
    <row r="295" spans="1:9" ht="15.5" x14ac:dyDescent="0.35">
      <c r="A295" s="787" t="s">
        <v>1196</v>
      </c>
      <c r="B295" s="787"/>
      <c r="C295" s="787"/>
      <c r="D295" s="887"/>
      <c r="E295" s="81"/>
      <c r="F295" s="565"/>
      <c r="G295" s="565"/>
      <c r="H295" s="565"/>
      <c r="I295" s="565"/>
    </row>
    <row r="296" spans="1:9" ht="15.5" x14ac:dyDescent="0.35">
      <c r="B296" s="582"/>
      <c r="C296" s="247"/>
      <c r="D296" s="249"/>
      <c r="E296" s="81"/>
      <c r="F296" s="565"/>
      <c r="G296" s="565"/>
      <c r="H296" s="565"/>
      <c r="I296" s="565"/>
    </row>
    <row r="297" spans="1:9" ht="26" x14ac:dyDescent="0.35">
      <c r="A297" s="888" t="s">
        <v>1197</v>
      </c>
      <c r="B297" s="888" t="s">
        <v>1198</v>
      </c>
      <c r="C297" s="790" t="s">
        <v>879</v>
      </c>
      <c r="D297" s="249"/>
      <c r="E297" s="81"/>
      <c r="F297" s="565"/>
      <c r="G297" s="565"/>
      <c r="H297" s="565"/>
      <c r="I297" s="565"/>
    </row>
    <row r="298" spans="1:9" ht="15.5" x14ac:dyDescent="0.35">
      <c r="A298" s="790" t="s">
        <v>1199</v>
      </c>
      <c r="B298" s="889">
        <v>0</v>
      </c>
      <c r="C298" s="1030">
        <v>80693</v>
      </c>
      <c r="D298" s="808" t="s">
        <v>1243</v>
      </c>
      <c r="E298" s="81"/>
      <c r="F298" s="565"/>
      <c r="G298" s="565"/>
      <c r="H298" s="565"/>
      <c r="I298" s="565"/>
    </row>
    <row r="299" spans="1:9" ht="15.5" x14ac:dyDescent="0.35">
      <c r="A299" s="790" t="s">
        <v>1200</v>
      </c>
      <c r="B299" s="889">
        <v>1</v>
      </c>
      <c r="C299" s="1030">
        <v>80693</v>
      </c>
      <c r="D299" s="808" t="s">
        <v>1244</v>
      </c>
      <c r="E299" s="81"/>
      <c r="F299" s="565"/>
      <c r="G299" s="565"/>
      <c r="H299" s="565"/>
      <c r="I299" s="565"/>
    </row>
    <row r="300" spans="1:9" ht="15.5" x14ac:dyDescent="0.35">
      <c r="A300" s="790" t="s">
        <v>1201</v>
      </c>
      <c r="B300" s="889">
        <v>2</v>
      </c>
      <c r="C300" s="1030">
        <v>80693</v>
      </c>
      <c r="D300" s="808" t="s">
        <v>1245</v>
      </c>
      <c r="E300" s="81"/>
      <c r="F300" s="565"/>
      <c r="G300" s="565"/>
      <c r="H300" s="565"/>
      <c r="I300" s="565"/>
    </row>
    <row r="301" spans="1:9" ht="15.5" x14ac:dyDescent="0.35">
      <c r="A301" s="790" t="s">
        <v>1202</v>
      </c>
      <c r="B301" s="889">
        <v>3</v>
      </c>
      <c r="C301" s="1030">
        <v>86139</v>
      </c>
      <c r="D301" s="808" t="s">
        <v>1246</v>
      </c>
      <c r="E301" s="81"/>
      <c r="F301" s="565"/>
      <c r="G301" s="565"/>
      <c r="H301" s="565"/>
      <c r="I301" s="565"/>
    </row>
    <row r="302" spans="1:9" ht="15.5" x14ac:dyDescent="0.35">
      <c r="A302" s="790" t="s">
        <v>1203</v>
      </c>
      <c r="B302" s="889">
        <v>4</v>
      </c>
      <c r="C302" s="1030">
        <v>86139</v>
      </c>
      <c r="D302" s="808" t="s">
        <v>1247</v>
      </c>
      <c r="E302" s="81"/>
      <c r="F302" s="565"/>
      <c r="G302" s="565"/>
      <c r="H302" s="565"/>
      <c r="I302" s="565"/>
    </row>
    <row r="303" spans="1:9" ht="15.5" x14ac:dyDescent="0.35">
      <c r="A303" s="790" t="s">
        <v>1204</v>
      </c>
      <c r="B303" s="889">
        <v>5</v>
      </c>
      <c r="C303" s="1030">
        <v>86139</v>
      </c>
      <c r="D303" s="808" t="s">
        <v>1248</v>
      </c>
      <c r="E303" s="81"/>
      <c r="F303" s="565"/>
      <c r="G303" s="565"/>
      <c r="H303" s="565"/>
      <c r="I303" s="565"/>
    </row>
    <row r="304" spans="1:9" ht="15.5" x14ac:dyDescent="0.35">
      <c r="A304" s="790" t="s">
        <v>1205</v>
      </c>
      <c r="B304" s="889">
        <v>6</v>
      </c>
      <c r="C304" s="1030">
        <v>91584</v>
      </c>
      <c r="D304" s="808" t="s">
        <v>1249</v>
      </c>
      <c r="E304" s="81"/>
      <c r="F304" s="565"/>
      <c r="G304" s="565"/>
      <c r="H304" s="565"/>
      <c r="I304" s="565"/>
    </row>
    <row r="305" spans="1:9" ht="15.5" x14ac:dyDescent="0.35">
      <c r="B305" s="582"/>
      <c r="C305" s="247"/>
      <c r="D305" s="249"/>
      <c r="E305" s="81"/>
      <c r="F305" s="565"/>
      <c r="G305" s="565"/>
      <c r="H305" s="565"/>
      <c r="I305" s="565"/>
    </row>
    <row r="306" spans="1:9" ht="15.5" x14ac:dyDescent="0.35">
      <c r="A306" s="787" t="s">
        <v>1206</v>
      </c>
      <c r="B306" s="582"/>
      <c r="C306" s="247"/>
      <c r="D306" s="249"/>
      <c r="E306" s="81"/>
      <c r="F306" s="565"/>
      <c r="G306" s="565"/>
      <c r="H306" s="565"/>
      <c r="I306" s="565"/>
    </row>
    <row r="307" spans="1:9" ht="15.5" x14ac:dyDescent="0.35">
      <c r="B307" s="582"/>
      <c r="C307" s="247"/>
      <c r="D307" s="249"/>
      <c r="E307" s="81"/>
      <c r="F307" s="565"/>
      <c r="G307" s="565"/>
      <c r="H307" s="565"/>
      <c r="I307" s="565"/>
    </row>
    <row r="308" spans="1:9" ht="26" x14ac:dyDescent="0.35">
      <c r="A308" s="888" t="s">
        <v>1197</v>
      </c>
      <c r="B308" s="888" t="s">
        <v>1198</v>
      </c>
      <c r="C308" s="790" t="s">
        <v>879</v>
      </c>
      <c r="D308" s="249"/>
      <c r="E308" s="297"/>
      <c r="F308" s="565"/>
      <c r="G308" s="565"/>
      <c r="H308" s="565"/>
      <c r="I308" s="565"/>
    </row>
    <row r="309" spans="1:9" ht="15.5" x14ac:dyDescent="0.35">
      <c r="A309" s="790" t="s">
        <v>1207</v>
      </c>
      <c r="B309" s="889">
        <v>0</v>
      </c>
      <c r="C309" s="1030">
        <v>50373</v>
      </c>
      <c r="D309" s="808" t="s">
        <v>1225</v>
      </c>
      <c r="E309" s="297"/>
      <c r="F309" s="565"/>
      <c r="G309" s="565"/>
      <c r="H309" s="565"/>
      <c r="I309" s="565"/>
    </row>
    <row r="310" spans="1:9" ht="15.5" x14ac:dyDescent="0.35">
      <c r="A310" s="790" t="s">
        <v>1208</v>
      </c>
      <c r="B310" s="889">
        <v>1</v>
      </c>
      <c r="C310" s="1030">
        <v>50373</v>
      </c>
      <c r="D310" s="808" t="s">
        <v>1226</v>
      </c>
      <c r="E310" s="297"/>
      <c r="F310" s="565"/>
      <c r="G310" s="565"/>
      <c r="H310" s="565"/>
      <c r="I310" s="565"/>
    </row>
    <row r="311" spans="1:9" ht="15.5" x14ac:dyDescent="0.35">
      <c r="A311" s="790" t="s">
        <v>1209</v>
      </c>
      <c r="B311" s="889">
        <v>2</v>
      </c>
      <c r="C311" s="1030">
        <v>50373</v>
      </c>
      <c r="D311" s="808" t="s">
        <v>1227</v>
      </c>
      <c r="E311" s="297"/>
      <c r="F311" s="565"/>
      <c r="G311" s="565"/>
      <c r="H311" s="565"/>
      <c r="I311" s="565"/>
    </row>
    <row r="312" spans="1:9" ht="15.5" x14ac:dyDescent="0.35">
      <c r="A312" s="790" t="s">
        <v>1210</v>
      </c>
      <c r="B312" s="889">
        <v>3</v>
      </c>
      <c r="C312" s="1030">
        <v>56906</v>
      </c>
      <c r="D312" s="808" t="s">
        <v>1228</v>
      </c>
      <c r="E312" s="297"/>
      <c r="F312" s="565"/>
      <c r="G312" s="565"/>
      <c r="H312" s="565"/>
      <c r="I312" s="565"/>
    </row>
    <row r="313" spans="1:9" ht="15.5" x14ac:dyDescent="0.35">
      <c r="A313" s="790" t="s">
        <v>1211</v>
      </c>
      <c r="B313" s="889">
        <v>4</v>
      </c>
      <c r="C313" s="1030">
        <v>56906</v>
      </c>
      <c r="D313" s="808" t="s">
        <v>1229</v>
      </c>
      <c r="E313" s="297"/>
      <c r="F313" s="565"/>
      <c r="G313" s="565"/>
      <c r="H313" s="565"/>
      <c r="I313" s="565"/>
    </row>
    <row r="314" spans="1:9" ht="15.5" x14ac:dyDescent="0.35">
      <c r="A314" s="790" t="s">
        <v>1212</v>
      </c>
      <c r="B314" s="889">
        <v>5</v>
      </c>
      <c r="C314" s="1030">
        <v>58756</v>
      </c>
      <c r="D314" s="808" t="s">
        <v>1230</v>
      </c>
      <c r="E314" s="1042" t="s">
        <v>1272</v>
      </c>
      <c r="F314" s="565"/>
      <c r="G314" s="565"/>
      <c r="H314" s="565"/>
      <c r="I314" s="565"/>
    </row>
    <row r="315" spans="1:9" ht="15.5" x14ac:dyDescent="0.35">
      <c r="A315" s="790" t="s">
        <v>1213</v>
      </c>
      <c r="B315" s="889">
        <v>6</v>
      </c>
      <c r="C315" s="1030">
        <v>64237</v>
      </c>
      <c r="D315" s="808" t="s">
        <v>1231</v>
      </c>
      <c r="E315" s="297"/>
      <c r="F315" s="565"/>
      <c r="G315" s="565"/>
      <c r="H315" s="565"/>
      <c r="I315" s="565"/>
    </row>
    <row r="316" spans="1:9" ht="15.5" x14ac:dyDescent="0.35">
      <c r="A316" s="790" t="s">
        <v>1214</v>
      </c>
      <c r="B316" s="889">
        <v>7</v>
      </c>
      <c r="C316" s="1030">
        <v>64237</v>
      </c>
      <c r="D316" s="808" t="s">
        <v>1232</v>
      </c>
      <c r="E316" s="297"/>
      <c r="F316" s="565"/>
      <c r="G316" s="565"/>
      <c r="H316" s="565"/>
      <c r="I316" s="565"/>
    </row>
    <row r="317" spans="1:9" ht="16" thickBot="1" x14ac:dyDescent="0.4">
      <c r="A317" s="952" t="s">
        <v>1215</v>
      </c>
      <c r="B317" s="953">
        <v>8</v>
      </c>
      <c r="C317" s="1040">
        <v>64237</v>
      </c>
      <c r="D317" s="808" t="s">
        <v>1233</v>
      </c>
      <c r="E317" s="297"/>
      <c r="F317" s="565"/>
      <c r="G317" s="565"/>
      <c r="H317" s="565"/>
      <c r="I317" s="565"/>
    </row>
    <row r="318" spans="1:9" ht="15.5" x14ac:dyDescent="0.35">
      <c r="A318" s="25" t="s">
        <v>1216</v>
      </c>
      <c r="B318" s="35">
        <v>9</v>
      </c>
      <c r="C318" s="1041">
        <v>71654</v>
      </c>
      <c r="D318" s="808" t="s">
        <v>1234</v>
      </c>
      <c r="E318" s="297"/>
      <c r="F318" s="565"/>
      <c r="G318" s="565"/>
      <c r="H318" s="565"/>
      <c r="I318" s="565"/>
    </row>
    <row r="319" spans="1:9" ht="15.5" x14ac:dyDescent="0.35">
      <c r="A319" s="790" t="s">
        <v>1217</v>
      </c>
      <c r="B319" s="889">
        <v>10</v>
      </c>
      <c r="C319" s="1030">
        <v>71654</v>
      </c>
      <c r="D319" s="808" t="s">
        <v>1235</v>
      </c>
      <c r="E319" s="297"/>
      <c r="F319" s="565"/>
      <c r="G319" s="565"/>
      <c r="H319" s="565"/>
      <c r="I319" s="565"/>
    </row>
    <row r="320" spans="1:9" ht="15.5" x14ac:dyDescent="0.35">
      <c r="A320" s="790" t="s">
        <v>1218</v>
      </c>
      <c r="B320" s="889">
        <v>11</v>
      </c>
      <c r="C320" s="1030">
        <v>71654</v>
      </c>
      <c r="D320" s="808" t="s">
        <v>1236</v>
      </c>
      <c r="E320" s="297"/>
      <c r="F320" s="565"/>
      <c r="G320" s="565"/>
      <c r="H320" s="565"/>
      <c r="I320" s="565"/>
    </row>
    <row r="321" spans="1:9" ht="15.5" x14ac:dyDescent="0.35">
      <c r="A321" s="790" t="s">
        <v>1219</v>
      </c>
      <c r="B321" s="889">
        <v>12</v>
      </c>
      <c r="C321" s="1030">
        <v>75361</v>
      </c>
      <c r="D321" s="808" t="s">
        <v>1237</v>
      </c>
      <c r="E321" s="297"/>
      <c r="F321" s="565"/>
      <c r="G321" s="565"/>
      <c r="H321" s="565"/>
      <c r="I321" s="565"/>
    </row>
    <row r="322" spans="1:9" ht="15.5" x14ac:dyDescent="0.35">
      <c r="A322" s="790" t="s">
        <v>1220</v>
      </c>
      <c r="B322" s="889">
        <v>13</v>
      </c>
      <c r="C322" s="1030">
        <v>75361</v>
      </c>
      <c r="D322" s="808" t="s">
        <v>1238</v>
      </c>
      <c r="E322" s="297"/>
      <c r="F322" s="565"/>
      <c r="G322" s="565"/>
      <c r="H322" s="565"/>
      <c r="I322" s="565"/>
    </row>
    <row r="323" spans="1:9" ht="15.5" x14ac:dyDescent="0.35">
      <c r="A323" s="790" t="s">
        <v>1221</v>
      </c>
      <c r="B323" s="889">
        <v>14</v>
      </c>
      <c r="C323" s="1030">
        <v>75361</v>
      </c>
      <c r="D323" s="808" t="s">
        <v>1239</v>
      </c>
      <c r="E323" s="297"/>
      <c r="F323" s="565"/>
      <c r="G323" s="565"/>
      <c r="H323" s="565"/>
      <c r="I323" s="565"/>
    </row>
    <row r="324" spans="1:9" ht="15.5" x14ac:dyDescent="0.35">
      <c r="A324" s="790" t="s">
        <v>1222</v>
      </c>
      <c r="B324" s="889">
        <v>15</v>
      </c>
      <c r="C324" s="1030">
        <v>75361</v>
      </c>
      <c r="D324" s="808" t="s">
        <v>1240</v>
      </c>
      <c r="E324" s="297"/>
      <c r="F324" s="565"/>
      <c r="G324" s="565"/>
      <c r="H324" s="565"/>
      <c r="I324" s="565"/>
    </row>
    <row r="325" spans="1:9" ht="15.5" x14ac:dyDescent="0.35">
      <c r="A325" s="790" t="s">
        <v>1223</v>
      </c>
      <c r="B325" s="889">
        <v>16</v>
      </c>
      <c r="C325" s="1030">
        <v>75361</v>
      </c>
      <c r="D325" s="808" t="s">
        <v>1241</v>
      </c>
      <c r="E325" s="297"/>
      <c r="F325" s="565"/>
      <c r="G325" s="565"/>
      <c r="H325" s="565"/>
      <c r="I325" s="565"/>
    </row>
    <row r="326" spans="1:9" ht="15.5" x14ac:dyDescent="0.35">
      <c r="A326" s="790" t="s">
        <v>1224</v>
      </c>
      <c r="B326" s="889">
        <v>17</v>
      </c>
      <c r="C326" s="1030">
        <v>78759</v>
      </c>
      <c r="D326" s="808" t="s">
        <v>1242</v>
      </c>
      <c r="E326" s="297"/>
      <c r="F326" s="565"/>
      <c r="G326" s="565"/>
      <c r="H326" s="565"/>
      <c r="I326" s="565"/>
    </row>
    <row r="327" spans="1:9" ht="15.5" x14ac:dyDescent="0.35">
      <c r="B327" s="582"/>
      <c r="C327" s="247"/>
      <c r="D327" s="249"/>
      <c r="E327" s="81"/>
      <c r="F327" s="565"/>
      <c r="G327" s="565"/>
      <c r="H327" s="565"/>
      <c r="I327" s="565"/>
    </row>
    <row r="328" spans="1:9" ht="15.5" x14ac:dyDescent="0.35">
      <c r="B328" s="582"/>
      <c r="C328" s="247"/>
      <c r="D328" s="249"/>
      <c r="E328" s="81"/>
      <c r="F328" s="565"/>
      <c r="G328" s="565"/>
      <c r="H328" s="565"/>
      <c r="I328" s="565"/>
    </row>
    <row r="329" spans="1:9" ht="15.5" x14ac:dyDescent="0.35">
      <c r="A329" s="1" t="s">
        <v>884</v>
      </c>
      <c r="B329" s="43"/>
      <c r="F329" s="565"/>
      <c r="G329" s="565"/>
      <c r="H329" s="565"/>
      <c r="I329" s="565"/>
    </row>
    <row r="330" spans="1:9" ht="15.5" x14ac:dyDescent="0.35">
      <c r="A330" s="56" t="s">
        <v>494</v>
      </c>
      <c r="B330" s="43"/>
      <c r="F330" s="565"/>
      <c r="G330" s="565"/>
      <c r="H330" s="565"/>
      <c r="I330" s="565"/>
    </row>
    <row r="331" spans="1:9" ht="15.5" x14ac:dyDescent="0.35">
      <c r="A331" s="57" t="s">
        <v>495</v>
      </c>
      <c r="B331" t="s">
        <v>496</v>
      </c>
      <c r="F331" s="565"/>
      <c r="G331" s="565"/>
      <c r="H331" s="565"/>
      <c r="I331" s="565"/>
    </row>
    <row r="332" spans="1:9" ht="15.5" x14ac:dyDescent="0.35">
      <c r="D332" s="5" t="s">
        <v>497</v>
      </c>
      <c r="F332" s="565"/>
      <c r="G332" s="565"/>
      <c r="H332" s="565"/>
      <c r="I332" s="565"/>
    </row>
    <row r="333" spans="1:9" ht="15.5" x14ac:dyDescent="0.35">
      <c r="B333" s="178" t="s">
        <v>498</v>
      </c>
      <c r="C333" s="33"/>
      <c r="D333" s="178" t="s">
        <v>499</v>
      </c>
      <c r="E333" s="58" t="s">
        <v>500</v>
      </c>
      <c r="F333" s="565"/>
      <c r="G333" s="565"/>
      <c r="H333" s="565"/>
      <c r="I333" s="565"/>
    </row>
    <row r="334" spans="1:9" ht="15.5" x14ac:dyDescent="0.35">
      <c r="B334" s="181" t="s">
        <v>501</v>
      </c>
      <c r="C334" s="33"/>
      <c r="D334" s="709">
        <v>208</v>
      </c>
      <c r="E334" s="59"/>
      <c r="F334" s="565"/>
      <c r="G334" s="565"/>
      <c r="H334" s="565"/>
      <c r="I334" s="565"/>
    </row>
    <row r="335" spans="1:9" ht="15.5" x14ac:dyDescent="0.35">
      <c r="B335" s="182" t="s">
        <v>502</v>
      </c>
      <c r="C335" s="33"/>
      <c r="D335" s="710">
        <v>416</v>
      </c>
      <c r="E335" s="58">
        <v>2</v>
      </c>
      <c r="F335" s="565"/>
      <c r="G335" s="565"/>
      <c r="H335" s="565"/>
      <c r="I335" s="565"/>
    </row>
    <row r="336" spans="1:9" ht="15.5" x14ac:dyDescent="0.35">
      <c r="B336" s="178" t="s">
        <v>503</v>
      </c>
      <c r="C336" s="33"/>
      <c r="D336" s="710">
        <v>624</v>
      </c>
      <c r="E336" s="58">
        <v>3</v>
      </c>
      <c r="F336" s="565"/>
      <c r="G336" s="565"/>
      <c r="H336" s="565"/>
      <c r="I336" s="565"/>
    </row>
    <row r="337" spans="1:15" ht="15.5" x14ac:dyDescent="0.35">
      <c r="B337" s="178" t="s">
        <v>504</v>
      </c>
      <c r="C337" s="33"/>
      <c r="D337" s="710">
        <v>832</v>
      </c>
      <c r="E337" s="58">
        <v>4</v>
      </c>
      <c r="F337" s="565"/>
      <c r="G337" s="565"/>
      <c r="H337" s="565"/>
      <c r="I337" s="565"/>
    </row>
    <row r="338" spans="1:15" ht="15.5" x14ac:dyDescent="0.35">
      <c r="B338" s="178" t="s">
        <v>505</v>
      </c>
      <c r="C338" s="33"/>
      <c r="D338" s="701">
        <v>1040</v>
      </c>
      <c r="E338" s="58">
        <v>5</v>
      </c>
      <c r="F338" s="565"/>
      <c r="H338" s="565"/>
      <c r="I338" s="565"/>
    </row>
    <row r="339" spans="1:15" ht="15.5" x14ac:dyDescent="0.35">
      <c r="B339" s="178" t="s">
        <v>506</v>
      </c>
      <c r="C339" s="33"/>
      <c r="D339" s="701">
        <v>1248</v>
      </c>
      <c r="E339" s="58">
        <v>6</v>
      </c>
      <c r="F339" s="565"/>
      <c r="G339" s="565"/>
      <c r="H339" s="565"/>
      <c r="I339" s="565"/>
    </row>
    <row r="340" spans="1:15" ht="15.5" x14ac:dyDescent="0.35">
      <c r="B340" s="178" t="s">
        <v>507</v>
      </c>
      <c r="C340" s="33"/>
      <c r="D340" s="701">
        <v>1456</v>
      </c>
      <c r="E340" s="58">
        <v>7</v>
      </c>
      <c r="F340" s="565"/>
      <c r="G340" s="565"/>
      <c r="H340" s="565"/>
      <c r="I340" s="565"/>
    </row>
    <row r="341" spans="1:15" ht="15.5" x14ac:dyDescent="0.35">
      <c r="B341" s="178" t="s">
        <v>508</v>
      </c>
      <c r="C341" s="33"/>
      <c r="D341" s="701">
        <v>1664</v>
      </c>
      <c r="E341" s="58">
        <v>8</v>
      </c>
      <c r="F341" s="565"/>
      <c r="G341" s="565"/>
      <c r="H341" s="565"/>
      <c r="I341" s="565"/>
    </row>
    <row r="342" spans="1:15" ht="15.5" x14ac:dyDescent="0.35">
      <c r="B342" s="178" t="s">
        <v>509</v>
      </c>
      <c r="C342" s="33"/>
      <c r="D342" s="701">
        <v>1872</v>
      </c>
      <c r="E342" s="58">
        <v>9</v>
      </c>
      <c r="F342" s="565"/>
      <c r="G342" s="565"/>
      <c r="H342" s="565"/>
      <c r="I342" s="565"/>
    </row>
    <row r="343" spans="1:15" ht="15.5" x14ac:dyDescent="0.35">
      <c r="B343" s="178" t="s">
        <v>510</v>
      </c>
      <c r="C343" s="33"/>
      <c r="D343" s="701">
        <v>2080</v>
      </c>
      <c r="E343" s="58">
        <v>10</v>
      </c>
      <c r="F343" s="565"/>
      <c r="G343" s="565"/>
      <c r="H343" s="565"/>
      <c r="I343" s="565"/>
    </row>
    <row r="344" spans="1:15" ht="15.5" x14ac:dyDescent="0.35">
      <c r="B344" s="178" t="s">
        <v>511</v>
      </c>
      <c r="C344" s="33"/>
      <c r="D344" s="701">
        <v>2288</v>
      </c>
      <c r="E344" s="58">
        <v>11</v>
      </c>
      <c r="F344" s="565"/>
      <c r="G344" s="565"/>
      <c r="H344" s="565"/>
      <c r="I344" s="565"/>
    </row>
    <row r="345" spans="1:15" ht="15.5" x14ac:dyDescent="0.35">
      <c r="B345" s="178" t="s">
        <v>512</v>
      </c>
      <c r="C345" s="33"/>
      <c r="D345" s="701">
        <v>2496</v>
      </c>
      <c r="E345" s="58">
        <v>12</v>
      </c>
      <c r="F345" s="565"/>
      <c r="G345" s="565"/>
      <c r="H345" s="565"/>
      <c r="I345" s="565"/>
    </row>
    <row r="346" spans="1:15" ht="15.5" x14ac:dyDescent="0.35">
      <c r="B346" s="582"/>
      <c r="C346" s="247"/>
      <c r="D346" s="249"/>
      <c r="E346" s="81"/>
      <c r="F346" s="565"/>
      <c r="G346" s="565"/>
      <c r="H346" s="565"/>
      <c r="I346" s="565"/>
    </row>
    <row r="347" spans="1:15" ht="15.5" x14ac:dyDescent="0.35">
      <c r="B347" s="582"/>
      <c r="C347" s="247"/>
      <c r="D347" s="249"/>
      <c r="E347" s="81"/>
      <c r="F347" s="565"/>
      <c r="G347" s="565"/>
      <c r="H347" s="565"/>
      <c r="I347" s="565"/>
    </row>
    <row r="348" spans="1:15" ht="15.5" x14ac:dyDescent="0.35">
      <c r="A348" s="231" t="s">
        <v>1087</v>
      </c>
      <c r="B348" s="30"/>
      <c r="C348" s="30"/>
      <c r="D348" s="30"/>
      <c r="E348" s="30"/>
      <c r="F348" s="30"/>
      <c r="G348" s="238"/>
      <c r="M348" s="10"/>
      <c r="O348"/>
    </row>
    <row r="349" spans="1:15" x14ac:dyDescent="0.25">
      <c r="B349" s="230"/>
      <c r="C349" s="30"/>
      <c r="D349" s="30"/>
      <c r="E349" s="30"/>
      <c r="F349" s="30"/>
      <c r="G349" s="30"/>
      <c r="H349" s="30"/>
      <c r="I349" s="238"/>
    </row>
    <row r="350" spans="1:15" ht="13" x14ac:dyDescent="0.3">
      <c r="B350" s="174"/>
      <c r="C350" s="243" t="s">
        <v>59</v>
      </c>
      <c r="D350" s="244" t="s">
        <v>60</v>
      </c>
      <c r="E350" s="30"/>
      <c r="F350" s="8"/>
      <c r="G350" s="30"/>
      <c r="H350" s="30"/>
      <c r="I350" s="238"/>
    </row>
    <row r="351" spans="1:15" ht="13" x14ac:dyDescent="0.3">
      <c r="B351" s="241" t="s">
        <v>456</v>
      </c>
      <c r="C351" s="69">
        <v>1</v>
      </c>
      <c r="D351" s="984">
        <v>44955</v>
      </c>
      <c r="E351" s="8"/>
      <c r="F351" s="8"/>
      <c r="G351" s="30"/>
      <c r="H351" s="30"/>
      <c r="I351" s="238"/>
    </row>
    <row r="352" spans="1:15" ht="13" x14ac:dyDescent="0.3">
      <c r="B352" s="196" t="s">
        <v>384</v>
      </c>
      <c r="C352" s="69">
        <v>2</v>
      </c>
      <c r="D352" s="984">
        <v>49950</v>
      </c>
      <c r="E352" s="8"/>
      <c r="F352" s="8"/>
      <c r="G352" s="30"/>
      <c r="H352" s="30"/>
      <c r="I352" s="238"/>
    </row>
    <row r="353" spans="2:9" ht="13" x14ac:dyDescent="0.3">
      <c r="B353" s="196"/>
      <c r="C353" s="69">
        <v>3</v>
      </c>
      <c r="D353" s="984">
        <v>57443</v>
      </c>
      <c r="E353" s="8"/>
      <c r="F353" s="8"/>
      <c r="G353" s="30"/>
      <c r="H353" s="30"/>
      <c r="I353" s="238"/>
    </row>
    <row r="354" spans="2:9" ht="13" x14ac:dyDescent="0.3">
      <c r="B354" s="196"/>
      <c r="C354" s="252">
        <v>4</v>
      </c>
      <c r="D354" s="984">
        <v>61189</v>
      </c>
      <c r="E354" s="8"/>
      <c r="F354" s="8"/>
      <c r="G354" s="30"/>
      <c r="H354" s="30"/>
      <c r="I354" s="238"/>
    </row>
    <row r="355" spans="2:9" ht="13" x14ac:dyDescent="0.3">
      <c r="B355" s="196"/>
      <c r="C355" s="252">
        <v>5</v>
      </c>
      <c r="D355" s="984">
        <v>64935</v>
      </c>
      <c r="E355" s="8"/>
      <c r="F355" s="8"/>
      <c r="G355" s="30"/>
      <c r="H355" s="30"/>
      <c r="I355" s="238"/>
    </row>
    <row r="356" spans="2:9" ht="13" x14ac:dyDescent="0.3">
      <c r="B356" s="183"/>
      <c r="C356" s="252">
        <v>6</v>
      </c>
      <c r="D356" s="984">
        <v>67433</v>
      </c>
      <c r="E356" s="8"/>
      <c r="F356" s="8"/>
      <c r="G356" s="30"/>
      <c r="H356" s="30"/>
      <c r="I356" s="238"/>
    </row>
    <row r="357" spans="2:9" ht="13" x14ac:dyDescent="0.3">
      <c r="B357" s="242" t="s">
        <v>457</v>
      </c>
      <c r="C357" s="252">
        <v>7</v>
      </c>
      <c r="D357" s="984">
        <v>69930</v>
      </c>
      <c r="E357" s="8"/>
      <c r="F357" s="8"/>
      <c r="G357" s="30"/>
      <c r="H357" s="30"/>
      <c r="I357" s="238"/>
    </row>
    <row r="358" spans="2:9" ht="13" x14ac:dyDescent="0.3">
      <c r="B358" s="196" t="s">
        <v>385</v>
      </c>
      <c r="C358" s="252">
        <v>8</v>
      </c>
      <c r="D358" s="984">
        <v>72428</v>
      </c>
      <c r="E358" s="8"/>
      <c r="F358" s="10"/>
      <c r="G358" s="30"/>
      <c r="H358" s="30"/>
      <c r="I358" s="238"/>
    </row>
    <row r="359" spans="2:9" ht="13" x14ac:dyDescent="0.3">
      <c r="B359" s="196"/>
      <c r="C359" s="252">
        <v>9</v>
      </c>
      <c r="D359" s="984">
        <v>76174</v>
      </c>
      <c r="E359" s="8"/>
      <c r="F359" s="8"/>
      <c r="G359" s="30"/>
      <c r="H359" s="30"/>
      <c r="I359" s="238"/>
    </row>
    <row r="360" spans="2:9" ht="13" x14ac:dyDescent="0.3">
      <c r="B360" s="196"/>
      <c r="C360" s="252">
        <v>10</v>
      </c>
      <c r="D360" s="984">
        <v>78047</v>
      </c>
      <c r="E360" s="8"/>
      <c r="F360" s="8"/>
      <c r="G360" s="30"/>
      <c r="H360" s="30"/>
      <c r="I360" s="238"/>
    </row>
    <row r="361" spans="2:9" ht="13" x14ac:dyDescent="0.3">
      <c r="B361" s="196"/>
      <c r="C361" s="252">
        <v>11</v>
      </c>
      <c r="D361" s="984">
        <v>79920</v>
      </c>
      <c r="E361" s="8"/>
      <c r="F361" s="8"/>
      <c r="G361" s="30"/>
      <c r="H361" s="30"/>
      <c r="I361" s="238"/>
    </row>
    <row r="362" spans="2:9" ht="13" x14ac:dyDescent="0.3">
      <c r="B362" s="183"/>
      <c r="C362" s="252">
        <v>12</v>
      </c>
      <c r="D362" s="984">
        <v>81793</v>
      </c>
      <c r="E362" s="8"/>
      <c r="F362" s="8"/>
      <c r="G362" s="30"/>
      <c r="H362" s="30"/>
      <c r="I362" s="238"/>
    </row>
    <row r="363" spans="2:9" ht="13" x14ac:dyDescent="0.3">
      <c r="B363" s="242" t="s">
        <v>458</v>
      </c>
      <c r="C363" s="252">
        <v>13</v>
      </c>
      <c r="D363" s="984">
        <v>83666</v>
      </c>
      <c r="E363" s="8"/>
      <c r="F363" s="8"/>
      <c r="G363" s="30"/>
      <c r="H363" s="30"/>
      <c r="I363" s="238"/>
    </row>
    <row r="364" spans="2:9" ht="13" x14ac:dyDescent="0.3">
      <c r="B364" s="196" t="s">
        <v>386</v>
      </c>
      <c r="C364" s="252">
        <v>14</v>
      </c>
      <c r="D364" s="984">
        <v>86164</v>
      </c>
      <c r="E364" s="8"/>
      <c r="F364" s="8"/>
      <c r="G364" s="30"/>
      <c r="H364" s="30"/>
      <c r="I364" s="238"/>
    </row>
    <row r="365" spans="2:9" ht="13" x14ac:dyDescent="0.3">
      <c r="B365" s="196"/>
      <c r="C365" s="252">
        <v>15</v>
      </c>
      <c r="D365" s="984">
        <v>88661</v>
      </c>
      <c r="E365" s="8"/>
      <c r="F365" s="8"/>
      <c r="G365" s="30"/>
      <c r="H365" s="30"/>
      <c r="I365" s="238"/>
    </row>
    <row r="366" spans="2:9" ht="13" x14ac:dyDescent="0.3">
      <c r="B366" s="196"/>
      <c r="C366" s="252">
        <v>16</v>
      </c>
      <c r="D366" s="984">
        <v>91159</v>
      </c>
      <c r="E366" s="8"/>
      <c r="F366" s="8"/>
      <c r="G366" s="30"/>
      <c r="H366" s="30"/>
      <c r="I366" s="238"/>
    </row>
    <row r="367" spans="2:9" ht="13" x14ac:dyDescent="0.3">
      <c r="B367" s="196"/>
      <c r="C367" s="252">
        <v>17</v>
      </c>
      <c r="D367" s="984">
        <v>93656</v>
      </c>
      <c r="E367" s="8"/>
      <c r="F367" s="8"/>
      <c r="G367" s="30"/>
      <c r="H367" s="30"/>
      <c r="I367" s="238"/>
    </row>
    <row r="368" spans="2:9" ht="13" x14ac:dyDescent="0.3">
      <c r="B368" s="183"/>
      <c r="C368" s="252">
        <v>18</v>
      </c>
      <c r="D368" s="984">
        <v>96154</v>
      </c>
      <c r="E368" s="8"/>
      <c r="F368" s="8"/>
      <c r="G368" s="30"/>
      <c r="H368" s="30"/>
      <c r="I368" s="238"/>
    </row>
    <row r="369" spans="1:16" x14ac:dyDescent="0.25">
      <c r="B369" s="230"/>
      <c r="C369" s="8"/>
      <c r="D369" s="8"/>
      <c r="E369" s="30"/>
      <c r="F369" s="30"/>
      <c r="G369" s="30"/>
      <c r="H369" s="30"/>
      <c r="I369" s="238"/>
    </row>
    <row r="370" spans="1:16" x14ac:dyDescent="0.25">
      <c r="B370" s="1109"/>
      <c r="C370" s="1109"/>
      <c r="D370" s="1109"/>
      <c r="E370" s="1109"/>
      <c r="F370" s="1109"/>
      <c r="G370" s="1109"/>
      <c r="H370" s="1109"/>
      <c r="I370" s="218"/>
      <c r="J370" s="218"/>
      <c r="K370" s="218"/>
      <c r="L370" s="218"/>
    </row>
    <row r="371" spans="1:16" x14ac:dyDescent="0.25">
      <c r="B371" s="1109"/>
      <c r="C371" s="1109"/>
      <c r="D371" s="1109"/>
      <c r="E371" s="1109"/>
      <c r="F371" s="1109"/>
      <c r="G371" s="1109"/>
      <c r="H371" s="1109"/>
      <c r="I371" s="218"/>
      <c r="J371" s="218"/>
      <c r="K371" s="218"/>
      <c r="L371" s="218"/>
    </row>
    <row r="372" spans="1:16" x14ac:dyDescent="0.25">
      <c r="A372" s="1109" t="s">
        <v>1088</v>
      </c>
      <c r="B372" s="1109"/>
      <c r="C372" s="1109"/>
      <c r="D372" s="1109"/>
      <c r="E372" s="1109"/>
      <c r="F372" s="1109"/>
      <c r="G372" s="1109"/>
      <c r="H372" s="218"/>
      <c r="I372" s="218"/>
      <c r="J372" s="218"/>
      <c r="M372" s="10"/>
      <c r="O372"/>
    </row>
    <row r="373" spans="1:16" x14ac:dyDescent="0.25">
      <c r="A373" s="1109"/>
      <c r="B373" s="1109"/>
      <c r="C373" s="1109"/>
      <c r="D373" s="1109"/>
      <c r="E373" s="1109"/>
      <c r="F373" s="1109"/>
      <c r="G373" s="1109"/>
      <c r="H373" s="711">
        <v>2068</v>
      </c>
      <c r="I373" s="218" t="s">
        <v>324</v>
      </c>
      <c r="J373" s="632">
        <v>2120</v>
      </c>
      <c r="K373" t="s">
        <v>323</v>
      </c>
      <c r="L373" s="10"/>
      <c r="M373" s="10"/>
      <c r="O373"/>
    </row>
    <row r="374" spans="1:16" x14ac:dyDescent="0.25">
      <c r="A374" s="230"/>
      <c r="B374" s="8"/>
      <c r="C374" s="8"/>
      <c r="D374" s="30"/>
      <c r="E374" s="30"/>
      <c r="F374" s="30"/>
      <c r="G374" s="30"/>
      <c r="L374" s="10"/>
      <c r="O374"/>
    </row>
    <row r="375" spans="1:16" ht="13" x14ac:dyDescent="0.3">
      <c r="A375" s="257" t="s">
        <v>1089</v>
      </c>
      <c r="B375" s="8"/>
      <c r="C375" s="8"/>
      <c r="D375" s="30"/>
      <c r="E375" s="30"/>
      <c r="F375" s="30"/>
      <c r="G375" s="30"/>
      <c r="L375" s="796"/>
      <c r="M375" s="10"/>
      <c r="O375"/>
    </row>
    <row r="376" spans="1:16" ht="13" x14ac:dyDescent="0.3">
      <c r="A376" s="230"/>
      <c r="B376" s="30"/>
      <c r="C376" s="136" t="s">
        <v>1090</v>
      </c>
      <c r="D376" s="30"/>
      <c r="E376" s="30"/>
      <c r="F376" s="30"/>
      <c r="G376" s="30"/>
      <c r="H376" s="698">
        <v>33720</v>
      </c>
      <c r="I376" t="s">
        <v>324</v>
      </c>
      <c r="J376" s="698">
        <v>34728</v>
      </c>
      <c r="K376" t="s">
        <v>720</v>
      </c>
      <c r="L376" s="796"/>
      <c r="M376" s="829" t="s">
        <v>1269</v>
      </c>
      <c r="O376"/>
      <c r="P376" s="10"/>
    </row>
    <row r="377" spans="1:16" x14ac:dyDescent="0.25">
      <c r="I377" s="10"/>
    </row>
    <row r="378" spans="1:16" ht="15.5" x14ac:dyDescent="0.35">
      <c r="B378" s="582"/>
      <c r="C378" s="247"/>
      <c r="D378" s="249"/>
      <c r="E378" s="81"/>
      <c r="F378" s="565"/>
      <c r="G378" s="565"/>
      <c r="H378" s="565"/>
      <c r="I378" s="565"/>
    </row>
    <row r="379" spans="1:16" x14ac:dyDescent="0.25">
      <c r="B379" s="43"/>
    </row>
    <row r="380" spans="1:16" ht="15.5" x14ac:dyDescent="0.35">
      <c r="A380" s="672" t="s">
        <v>461</v>
      </c>
      <c r="B380" s="636" t="s">
        <v>462</v>
      </c>
      <c r="C380" s="10"/>
      <c r="D380" s="10"/>
      <c r="E380" s="10"/>
      <c r="H380" s="10"/>
      <c r="I380" s="10"/>
      <c r="J380" s="96"/>
      <c r="K380" s="10"/>
      <c r="L380" s="10"/>
      <c r="M380" s="10"/>
    </row>
    <row r="381" spans="1:16" ht="13" x14ac:dyDescent="0.3">
      <c r="A381" s="673" t="s">
        <v>463</v>
      </c>
      <c r="B381" s="637"/>
      <c r="C381" s="10"/>
      <c r="D381" s="10"/>
      <c r="E381" s="10"/>
      <c r="H381" s="10"/>
      <c r="I381" s="10"/>
      <c r="J381" s="10"/>
      <c r="K381" s="10"/>
      <c r="L381" s="10"/>
      <c r="M381" s="10"/>
    </row>
    <row r="382" spans="1:16" ht="26" x14ac:dyDescent="0.3">
      <c r="A382" s="223" t="s">
        <v>741</v>
      </c>
      <c r="B382" s="140"/>
      <c r="C382" s="674" t="s">
        <v>357</v>
      </c>
      <c r="D382" s="675" t="s">
        <v>390</v>
      </c>
      <c r="E382" s="675" t="s">
        <v>454</v>
      </c>
      <c r="F382" s="31" t="s">
        <v>455</v>
      </c>
      <c r="H382" s="10"/>
      <c r="I382" s="10"/>
      <c r="J382" s="96"/>
      <c r="K382" s="10"/>
      <c r="L382" s="10"/>
      <c r="M382" s="10"/>
    </row>
    <row r="383" spans="1:16" x14ac:dyDescent="0.25">
      <c r="A383" s="658" t="s">
        <v>464</v>
      </c>
      <c r="B383" s="661" t="s">
        <v>456</v>
      </c>
      <c r="C383" s="547" t="s">
        <v>465</v>
      </c>
      <c r="D383" s="743">
        <f>G413+B201</f>
        <v>111128</v>
      </c>
      <c r="E383" s="983">
        <f>G413+C201</f>
        <v>118365</v>
      </c>
      <c r="F383" s="169"/>
      <c r="G383" s="10"/>
      <c r="H383" s="10"/>
      <c r="I383" s="10"/>
      <c r="J383" s="96"/>
      <c r="K383" s="10"/>
      <c r="L383" s="10"/>
      <c r="M383" s="10"/>
    </row>
    <row r="384" spans="1:16" ht="12.75" customHeight="1" x14ac:dyDescent="0.25">
      <c r="A384" s="658" t="s">
        <v>466</v>
      </c>
      <c r="B384" s="661" t="s">
        <v>457</v>
      </c>
      <c r="C384" s="547" t="s">
        <v>467</v>
      </c>
      <c r="D384" s="744">
        <f>G413+B202</f>
        <v>101309</v>
      </c>
      <c r="E384" s="743">
        <f>G413+C202</f>
        <v>107527</v>
      </c>
      <c r="F384" s="983">
        <f>G413+D202</f>
        <v>111128</v>
      </c>
      <c r="G384" s="805"/>
      <c r="H384" s="676"/>
      <c r="I384" s="10"/>
      <c r="K384" s="10"/>
      <c r="L384" s="10"/>
      <c r="M384" s="10"/>
    </row>
    <row r="385" spans="1:15" x14ac:dyDescent="0.25">
      <c r="A385" s="658"/>
      <c r="B385" s="661" t="s">
        <v>458</v>
      </c>
      <c r="C385" s="547" t="s">
        <v>468</v>
      </c>
      <c r="D385" s="744">
        <f>G413+B203</f>
        <v>100292</v>
      </c>
      <c r="E385" s="743">
        <f>G413+C203</f>
        <v>105443</v>
      </c>
      <c r="F385" s="745">
        <f>G413+D203</f>
        <v>107527</v>
      </c>
      <c r="G385" s="805"/>
      <c r="H385" s="805"/>
      <c r="I385" s="10"/>
      <c r="J385" s="96"/>
      <c r="K385" s="10"/>
      <c r="L385" s="10"/>
      <c r="M385" s="10"/>
    </row>
    <row r="386" spans="1:15" x14ac:dyDescent="0.25">
      <c r="A386" s="658"/>
      <c r="B386" s="661" t="s">
        <v>459</v>
      </c>
      <c r="C386" s="547" t="s">
        <v>469</v>
      </c>
      <c r="D386" s="744">
        <f>G413+B204</f>
        <v>99240</v>
      </c>
      <c r="E386" s="743">
        <f>G413+C204</f>
        <v>103373</v>
      </c>
      <c r="F386" s="745">
        <f>G413+D204</f>
        <v>105443</v>
      </c>
      <c r="G386" s="805"/>
      <c r="H386" s="805"/>
      <c r="I386" s="10"/>
      <c r="J386" s="96"/>
      <c r="K386" s="10"/>
      <c r="L386" s="10"/>
      <c r="M386" s="10"/>
    </row>
    <row r="387" spans="1:15" ht="69" x14ac:dyDescent="0.25">
      <c r="A387" s="633" t="s">
        <v>1024</v>
      </c>
      <c r="B387" s="634"/>
      <c r="C387" s="634"/>
      <c r="D387" s="634"/>
      <c r="E387" s="634"/>
      <c r="F387" s="46"/>
      <c r="G387" s="46"/>
      <c r="H387" s="46"/>
      <c r="I387" s="10"/>
      <c r="J387" s="10"/>
      <c r="K387" s="10"/>
      <c r="L387" s="10"/>
      <c r="M387" s="10"/>
    </row>
    <row r="388" spans="1:15" ht="13" x14ac:dyDescent="0.25">
      <c r="A388" s="931"/>
      <c r="B388" s="931"/>
      <c r="C388" s="217"/>
      <c r="D388" s="932"/>
      <c r="E388" s="676"/>
      <c r="F388" s="46"/>
      <c r="G388" s="46"/>
      <c r="H388" s="46"/>
      <c r="I388" s="10"/>
      <c r="J388" s="10"/>
      <c r="K388" s="10"/>
      <c r="L388" s="10"/>
      <c r="M388" s="10"/>
    </row>
    <row r="389" spans="1:15" ht="37.5" x14ac:dyDescent="0.25">
      <c r="A389" s="70"/>
      <c r="B389" s="71"/>
      <c r="C389" s="71"/>
      <c r="D389" s="71"/>
      <c r="E389" s="71"/>
      <c r="F389" s="72"/>
      <c r="G389" s="712" t="s">
        <v>650</v>
      </c>
      <c r="H389" s="712" t="s">
        <v>651</v>
      </c>
      <c r="I389" s="55"/>
      <c r="J389" s="210"/>
      <c r="K389" s="55"/>
      <c r="L389" s="55"/>
      <c r="M389" s="30"/>
      <c r="N389" s="30"/>
      <c r="O389" s="8"/>
    </row>
    <row r="390" spans="1:15" x14ac:dyDescent="0.25">
      <c r="A390" s="909" t="s">
        <v>1254</v>
      </c>
      <c r="B390" s="71"/>
      <c r="C390" s="71"/>
      <c r="D390" s="71"/>
      <c r="E390" s="71"/>
      <c r="F390" s="72"/>
      <c r="G390" s="910">
        <v>954.1</v>
      </c>
      <c r="H390" s="911">
        <v>95.41</v>
      </c>
      <c r="I390" s="55"/>
      <c r="J390" s="210"/>
      <c r="K390" s="55"/>
      <c r="L390" s="55"/>
      <c r="M390" s="30"/>
      <c r="N390" s="30"/>
      <c r="O390" s="8"/>
    </row>
    <row r="391" spans="1:15" x14ac:dyDescent="0.25">
      <c r="A391" s="909" t="s">
        <v>1255</v>
      </c>
      <c r="B391" s="71"/>
      <c r="C391" s="71"/>
      <c r="D391" s="71"/>
      <c r="E391" s="71"/>
      <c r="F391" s="72"/>
      <c r="G391" s="910">
        <v>1532.3</v>
      </c>
      <c r="H391" s="911">
        <v>153.22999999999999</v>
      </c>
      <c r="I391" s="55"/>
      <c r="J391" s="210"/>
      <c r="K391" s="55"/>
      <c r="L391" s="55"/>
      <c r="M391" s="30"/>
      <c r="N391" s="30"/>
      <c r="O391" s="8"/>
    </row>
    <row r="392" spans="1:15" ht="13" x14ac:dyDescent="0.3">
      <c r="A392" s="70" t="s">
        <v>379</v>
      </c>
      <c r="B392" s="71"/>
      <c r="C392" s="71"/>
      <c r="D392" s="71"/>
      <c r="E392" s="71"/>
      <c r="F392" s="72"/>
      <c r="G392" s="715">
        <v>973</v>
      </c>
      <c r="H392" s="715">
        <v>97.3</v>
      </c>
      <c r="I392" s="55"/>
      <c r="J392" s="210"/>
      <c r="K392" s="55"/>
      <c r="L392" s="55"/>
      <c r="M392" s="247"/>
      <c r="N392" s="247"/>
      <c r="O392" s="8"/>
    </row>
    <row r="393" spans="1:15" x14ac:dyDescent="0.25">
      <c r="A393" s="70" t="s">
        <v>1091</v>
      </c>
      <c r="B393" s="71"/>
      <c r="C393" s="71"/>
      <c r="D393" s="71"/>
      <c r="E393" s="71"/>
      <c r="F393" s="72"/>
      <c r="G393" s="713">
        <v>1323.2</v>
      </c>
      <c r="H393" s="714">
        <v>132.32</v>
      </c>
      <c r="I393" s="55"/>
      <c r="J393" s="210"/>
      <c r="K393" s="55"/>
      <c r="L393" s="55"/>
      <c r="M393" s="55"/>
      <c r="N393" s="55"/>
      <c r="O393" s="8"/>
    </row>
    <row r="394" spans="1:15" ht="25" x14ac:dyDescent="0.25">
      <c r="A394" s="143" t="s">
        <v>380</v>
      </c>
      <c r="B394" s="163"/>
      <c r="C394" s="163"/>
      <c r="D394" s="163"/>
      <c r="E394" s="163"/>
      <c r="F394" s="72"/>
      <c r="G394" s="713">
        <v>1141.25</v>
      </c>
      <c r="H394" s="714">
        <v>103.75</v>
      </c>
      <c r="M394" s="55"/>
      <c r="N394" s="55"/>
      <c r="O394" s="8"/>
    </row>
    <row r="395" spans="1:15" x14ac:dyDescent="0.25">
      <c r="A395" s="1095" t="s">
        <v>383</v>
      </c>
      <c r="B395" s="1096"/>
      <c r="C395" s="1096"/>
      <c r="D395" s="1096"/>
      <c r="E395" s="1096"/>
      <c r="F395" s="72"/>
      <c r="G395" s="33"/>
      <c r="H395" s="714">
        <v>101.74</v>
      </c>
      <c r="M395" s="55"/>
      <c r="N395" s="55"/>
      <c r="O395" s="8"/>
    </row>
    <row r="396" spans="1:15" x14ac:dyDescent="0.25">
      <c r="A396" s="70" t="s">
        <v>381</v>
      </c>
      <c r="B396" s="71"/>
      <c r="C396" s="71"/>
      <c r="D396" s="71"/>
      <c r="E396" s="71"/>
      <c r="F396" s="72"/>
      <c r="G396" s="33"/>
      <c r="H396" s="714">
        <v>116.88</v>
      </c>
      <c r="J396" s="64"/>
      <c r="M396" s="55"/>
      <c r="N396" s="55"/>
      <c r="O396" s="8"/>
    </row>
    <row r="397" spans="1:15" x14ac:dyDescent="0.25">
      <c r="A397" s="70" t="s">
        <v>382</v>
      </c>
      <c r="B397" s="71"/>
      <c r="C397" s="71"/>
      <c r="D397" s="71"/>
      <c r="E397" s="71"/>
      <c r="F397" s="72"/>
      <c r="G397" s="716">
        <v>962.5</v>
      </c>
      <c r="H397" s="716">
        <v>96.25</v>
      </c>
      <c r="J397" s="64"/>
      <c r="M397" s="55"/>
      <c r="N397" s="55"/>
      <c r="O397" s="8"/>
    </row>
    <row r="398" spans="1:15" x14ac:dyDescent="0.25">
      <c r="G398" s="10"/>
      <c r="H398" s="10"/>
      <c r="J398" s="64"/>
      <c r="M398" s="55"/>
      <c r="N398" s="55"/>
      <c r="O398" s="8"/>
    </row>
    <row r="399" spans="1:15" x14ac:dyDescent="0.25">
      <c r="A399" s="269"/>
      <c r="B399" s="269"/>
      <c r="C399" s="269"/>
      <c r="D399" s="269"/>
      <c r="E399" s="269"/>
      <c r="F399" s="269"/>
      <c r="G399" s="269"/>
      <c r="H399" s="269"/>
      <c r="I399" s="269"/>
      <c r="J399" s="30"/>
    </row>
    <row r="400" spans="1:15" ht="13" x14ac:dyDescent="0.3">
      <c r="A400" s="1" t="s">
        <v>389</v>
      </c>
    </row>
    <row r="401" spans="1:17" x14ac:dyDescent="0.25">
      <c r="A401" s="138" t="s">
        <v>356</v>
      </c>
      <c r="B401" s="536" t="s">
        <v>357</v>
      </c>
      <c r="C401" s="739" t="s">
        <v>390</v>
      </c>
      <c r="D401" s="739">
        <v>1</v>
      </c>
      <c r="E401" s="739">
        <v>2</v>
      </c>
      <c r="F401" s="739">
        <v>3</v>
      </c>
      <c r="G401" s="739">
        <v>4</v>
      </c>
      <c r="H401" s="739">
        <v>5</v>
      </c>
      <c r="I401" s="739">
        <v>6</v>
      </c>
      <c r="J401" s="739">
        <v>7</v>
      </c>
      <c r="K401" s="739">
        <v>8</v>
      </c>
      <c r="L401" s="739">
        <v>9</v>
      </c>
      <c r="M401" s="739">
        <v>10</v>
      </c>
      <c r="N401" s="739">
        <v>11</v>
      </c>
      <c r="O401" s="740">
        <v>12</v>
      </c>
      <c r="P401" s="739">
        <v>13</v>
      </c>
    </row>
    <row r="402" spans="1:17" ht="13.5" thickBot="1" x14ac:dyDescent="0.35">
      <c r="A402" s="550" t="s">
        <v>407</v>
      </c>
      <c r="B402" s="551" t="s">
        <v>408</v>
      </c>
      <c r="C402" s="1043">
        <v>25494</v>
      </c>
      <c r="D402" s="1043">
        <v>27085</v>
      </c>
      <c r="E402" s="1043">
        <v>28676</v>
      </c>
      <c r="F402" s="1044"/>
      <c r="G402" s="1044"/>
      <c r="H402" s="719"/>
      <c r="I402" s="719"/>
      <c r="J402" s="719"/>
      <c r="K402" s="719"/>
      <c r="L402" s="719"/>
      <c r="M402" s="718"/>
      <c r="N402" s="719"/>
      <c r="O402" s="719"/>
      <c r="P402" s="718"/>
    </row>
    <row r="403" spans="1:17" ht="13.5" thickBot="1" x14ac:dyDescent="0.35">
      <c r="A403" s="556" t="s">
        <v>223</v>
      </c>
      <c r="B403" s="139" t="s">
        <v>406</v>
      </c>
      <c r="C403" s="1043">
        <v>31621</v>
      </c>
      <c r="D403" s="1043">
        <v>33689</v>
      </c>
      <c r="E403" s="1043">
        <v>35757</v>
      </c>
      <c r="F403" s="1044"/>
      <c r="G403" s="1044"/>
      <c r="H403" s="719"/>
      <c r="I403" s="719"/>
      <c r="J403" s="719"/>
      <c r="K403" s="719"/>
      <c r="L403" s="719"/>
      <c r="M403" s="718"/>
      <c r="N403" s="719"/>
      <c r="O403" s="719"/>
      <c r="P403" s="718"/>
    </row>
    <row r="404" spans="1:17" ht="13.5" thickBot="1" x14ac:dyDescent="0.35">
      <c r="A404" s="554" t="s">
        <v>858</v>
      </c>
      <c r="B404" s="544" t="s">
        <v>859</v>
      </c>
      <c r="C404" s="1043">
        <v>33790</v>
      </c>
      <c r="D404" s="1043">
        <v>35858</v>
      </c>
      <c r="E404" s="1043">
        <v>38746</v>
      </c>
      <c r="F404" s="1043">
        <v>40492</v>
      </c>
      <c r="G404" s="1043">
        <v>42598</v>
      </c>
      <c r="H404" s="1043">
        <v>44705</v>
      </c>
      <c r="I404" s="719"/>
      <c r="J404" s="719"/>
      <c r="K404" s="719"/>
      <c r="L404" s="719"/>
      <c r="M404" s="718"/>
      <c r="N404" s="719"/>
      <c r="O404" s="719"/>
      <c r="P404" s="718"/>
    </row>
    <row r="405" spans="1:17" ht="13.5" thickBot="1" x14ac:dyDescent="0.35">
      <c r="A405" s="556" t="s">
        <v>1092</v>
      </c>
      <c r="B405" s="139" t="s">
        <v>860</v>
      </c>
      <c r="C405" s="1043">
        <v>33790</v>
      </c>
      <c r="D405" s="1043">
        <v>35858</v>
      </c>
      <c r="E405" s="1043">
        <v>38746</v>
      </c>
      <c r="F405" s="1043">
        <v>40492</v>
      </c>
      <c r="G405" s="1043">
        <v>42598</v>
      </c>
      <c r="H405" s="1043">
        <v>44705</v>
      </c>
      <c r="I405" s="719"/>
      <c r="J405" s="719"/>
      <c r="K405" s="719"/>
      <c r="L405" s="719"/>
      <c r="M405" s="718"/>
      <c r="N405" s="719"/>
      <c r="O405" s="719"/>
      <c r="P405" s="718"/>
    </row>
    <row r="406" spans="1:17" ht="13.5" thickBot="1" x14ac:dyDescent="0.35">
      <c r="A406" s="552" t="s">
        <v>739</v>
      </c>
      <c r="B406" s="538" t="s">
        <v>219</v>
      </c>
      <c r="C406" s="1045">
        <v>33790</v>
      </c>
      <c r="D406" s="1045">
        <v>35858</v>
      </c>
      <c r="E406" s="1045">
        <v>38746</v>
      </c>
      <c r="F406" s="1045">
        <v>40492</v>
      </c>
      <c r="G406" s="1045">
        <v>42598</v>
      </c>
      <c r="H406" s="1045">
        <v>44705</v>
      </c>
      <c r="I406" s="1043">
        <v>46812</v>
      </c>
      <c r="J406" s="1043">
        <v>48918</v>
      </c>
      <c r="K406" s="1043">
        <v>51025</v>
      </c>
      <c r="L406" s="1043">
        <v>53132</v>
      </c>
      <c r="M406" s="718"/>
      <c r="N406" s="719"/>
      <c r="O406" s="719"/>
      <c r="P406" s="718"/>
    </row>
    <row r="407" spans="1:17" ht="13.5" thickBot="1" x14ac:dyDescent="0.35">
      <c r="A407" s="554" t="s">
        <v>928</v>
      </c>
      <c r="B407" s="546" t="s">
        <v>1093</v>
      </c>
      <c r="C407" s="1046" t="s">
        <v>1186</v>
      </c>
      <c r="D407" s="1047">
        <v>33689</v>
      </c>
      <c r="E407" s="1043">
        <v>35757</v>
      </c>
      <c r="F407" s="1043">
        <v>37825</v>
      </c>
      <c r="G407" s="1043">
        <v>39892</v>
      </c>
      <c r="H407" s="1043">
        <v>41960</v>
      </c>
      <c r="I407" s="1043">
        <v>44028</v>
      </c>
      <c r="J407" s="719"/>
      <c r="K407" s="719"/>
      <c r="L407" s="719"/>
      <c r="M407" s="718"/>
      <c r="N407" s="719"/>
      <c r="O407" s="719"/>
      <c r="P407" s="718"/>
    </row>
    <row r="408" spans="1:17" ht="13" x14ac:dyDescent="0.3">
      <c r="A408" s="554"/>
      <c r="B408" s="545"/>
      <c r="C408" s="1048"/>
      <c r="D408" s="1048"/>
      <c r="E408" s="1048"/>
      <c r="F408" s="1048"/>
      <c r="G408" s="1048"/>
      <c r="H408" s="1048"/>
      <c r="I408" s="1048"/>
      <c r="J408" s="719"/>
      <c r="K408" s="719"/>
      <c r="L408" s="719"/>
      <c r="M408" s="718"/>
      <c r="N408" s="719"/>
      <c r="O408" s="719"/>
      <c r="P408" s="718"/>
    </row>
    <row r="409" spans="1:17" ht="13.5" thickBot="1" x14ac:dyDescent="0.35">
      <c r="A409" s="564" t="s">
        <v>870</v>
      </c>
      <c r="B409" s="545"/>
      <c r="C409" s="1048"/>
      <c r="D409" s="1048"/>
      <c r="E409" s="1048"/>
      <c r="F409" s="1048"/>
      <c r="G409" s="1048"/>
      <c r="H409" s="1048"/>
      <c r="I409" s="1048"/>
      <c r="J409" s="719"/>
      <c r="K409" s="719"/>
      <c r="L409" s="719"/>
      <c r="M409" s="718"/>
      <c r="N409" s="719"/>
      <c r="O409" s="719"/>
      <c r="P409" s="718"/>
    </row>
    <row r="410" spans="1:17" ht="13.5" thickBot="1" x14ac:dyDescent="0.35">
      <c r="A410" s="554" t="s">
        <v>405</v>
      </c>
      <c r="B410" s="545" t="s">
        <v>871</v>
      </c>
      <c r="C410" s="1049">
        <v>35254</v>
      </c>
      <c r="D410" s="1049">
        <v>37000</v>
      </c>
      <c r="E410" s="1049">
        <v>38746</v>
      </c>
      <c r="F410" s="1049">
        <v>40492</v>
      </c>
      <c r="G410" s="1049">
        <v>42598</v>
      </c>
      <c r="H410" s="1043">
        <v>44705</v>
      </c>
      <c r="I410" s="1043">
        <v>46812</v>
      </c>
      <c r="J410" s="1043">
        <v>48918</v>
      </c>
      <c r="K410" s="1043">
        <v>51025</v>
      </c>
      <c r="L410" s="1043">
        <v>53132</v>
      </c>
      <c r="M410" s="718"/>
      <c r="N410" s="719"/>
      <c r="O410" s="719"/>
      <c r="P410" s="718"/>
    </row>
    <row r="411" spans="1:17" ht="13.5" thickBot="1" x14ac:dyDescent="0.35">
      <c r="A411" s="553"/>
      <c r="B411" s="563"/>
      <c r="C411" s="721"/>
      <c r="D411" s="721"/>
      <c r="E411" s="721"/>
      <c r="F411" s="721"/>
      <c r="G411" s="721"/>
      <c r="H411" s="722"/>
      <c r="I411" s="722"/>
      <c r="J411" s="718"/>
      <c r="K411" s="718"/>
      <c r="L411" s="718"/>
      <c r="M411" s="718"/>
      <c r="N411" s="718"/>
      <c r="O411" s="719"/>
      <c r="P411" s="718"/>
    </row>
    <row r="412" spans="1:17" ht="13.5" thickBot="1" x14ac:dyDescent="0.35">
      <c r="A412" s="537"/>
      <c r="B412" s="538" t="s">
        <v>392</v>
      </c>
      <c r="C412" s="723"/>
      <c r="D412" s="723"/>
      <c r="E412" s="723"/>
      <c r="F412" s="723"/>
      <c r="G412" s="723"/>
      <c r="H412" s="724"/>
      <c r="I412" s="724"/>
      <c r="J412" s="724"/>
      <c r="K412" s="724"/>
      <c r="L412" s="724"/>
      <c r="M412" s="724"/>
      <c r="N412" s="724"/>
      <c r="O412" s="725"/>
      <c r="P412" s="726"/>
    </row>
    <row r="413" spans="1:17" ht="13" x14ac:dyDescent="0.3">
      <c r="A413" s="1016" t="s">
        <v>1260</v>
      </c>
      <c r="B413" s="139" t="s">
        <v>857</v>
      </c>
      <c r="C413" s="990">
        <v>73367</v>
      </c>
      <c r="D413" s="990">
        <v>78617</v>
      </c>
      <c r="E413" s="990">
        <v>83868</v>
      </c>
      <c r="F413" s="990">
        <v>89117</v>
      </c>
      <c r="G413" s="990">
        <v>95104</v>
      </c>
      <c r="H413" s="245"/>
      <c r="I413" s="727"/>
      <c r="J413" s="727"/>
      <c r="K413" s="727"/>
      <c r="L413" s="727"/>
      <c r="M413" s="81"/>
      <c r="N413" s="81"/>
      <c r="O413" s="297"/>
      <c r="P413" s="728"/>
      <c r="Q413" s="10"/>
    </row>
    <row r="414" spans="1:17" ht="13.5" thickBot="1" x14ac:dyDescent="0.35">
      <c r="A414" s="539"/>
      <c r="B414" s="21"/>
      <c r="C414" s="729" t="s">
        <v>394</v>
      </c>
      <c r="D414" s="729" t="s">
        <v>394</v>
      </c>
      <c r="E414" s="729" t="s">
        <v>394</v>
      </c>
      <c r="F414" s="729" t="s">
        <v>394</v>
      </c>
      <c r="G414" s="729" t="s">
        <v>394</v>
      </c>
      <c r="H414" s="729" t="s">
        <v>394</v>
      </c>
      <c r="I414" s="729" t="s">
        <v>394</v>
      </c>
      <c r="J414" s="729" t="s">
        <v>394</v>
      </c>
      <c r="K414" s="729" t="s">
        <v>395</v>
      </c>
      <c r="L414" s="729" t="s">
        <v>395</v>
      </c>
      <c r="M414" s="729" t="s">
        <v>395</v>
      </c>
      <c r="N414" s="729" t="s">
        <v>395</v>
      </c>
      <c r="O414" s="730" t="s">
        <v>395</v>
      </c>
      <c r="P414" s="731" t="s">
        <v>395</v>
      </c>
      <c r="Q414" s="10"/>
    </row>
    <row r="415" spans="1:17" ht="13.5" thickBot="1" x14ac:dyDescent="0.35">
      <c r="A415" s="549" t="s">
        <v>396</v>
      </c>
      <c r="B415" s="544" t="s">
        <v>394</v>
      </c>
      <c r="C415" s="720">
        <v>43413</v>
      </c>
      <c r="D415" s="720">
        <v>48012</v>
      </c>
      <c r="E415" s="720">
        <v>52610</v>
      </c>
      <c r="F415" s="720">
        <v>57207</v>
      </c>
      <c r="G415" s="720">
        <v>61806</v>
      </c>
      <c r="H415" s="720">
        <v>66403</v>
      </c>
      <c r="I415" s="720">
        <v>72475</v>
      </c>
      <c r="J415" s="720">
        <v>77738</v>
      </c>
      <c r="K415" s="924">
        <v>79922</v>
      </c>
      <c r="L415" s="732">
        <v>82771</v>
      </c>
      <c r="M415" s="732">
        <v>85620</v>
      </c>
      <c r="N415" s="732">
        <v>88469</v>
      </c>
      <c r="O415" s="732">
        <v>91318</v>
      </c>
      <c r="P415" s="732">
        <v>94169</v>
      </c>
      <c r="Q415" s="10"/>
    </row>
    <row r="416" spans="1:17" ht="13" thickBot="1" x14ac:dyDescent="0.3">
      <c r="A416" s="540"/>
      <c r="B416" s="18"/>
      <c r="C416" s="733"/>
      <c r="D416" s="734"/>
      <c r="E416" s="734"/>
      <c r="F416" s="734"/>
      <c r="G416" s="734"/>
      <c r="H416" s="734"/>
      <c r="I416" s="734"/>
      <c r="J416" s="734"/>
      <c r="K416" s="727"/>
      <c r="L416" s="727"/>
      <c r="M416" s="81"/>
      <c r="N416" s="81"/>
      <c r="O416" s="297"/>
      <c r="P416" s="724"/>
      <c r="Q416" s="10"/>
    </row>
    <row r="417" spans="1:17" ht="13" x14ac:dyDescent="0.3">
      <c r="A417" s="549" t="s">
        <v>397</v>
      </c>
      <c r="B417" s="544" t="s">
        <v>398</v>
      </c>
      <c r="C417" s="720">
        <v>39274</v>
      </c>
      <c r="D417" s="720">
        <v>42393</v>
      </c>
      <c r="E417" s="720">
        <v>45509</v>
      </c>
      <c r="F417" s="720">
        <v>48627</v>
      </c>
      <c r="G417" s="720">
        <v>51746</v>
      </c>
      <c r="H417" s="720">
        <v>54862</v>
      </c>
      <c r="I417" s="720">
        <v>57981</v>
      </c>
      <c r="J417" s="720">
        <v>61097</v>
      </c>
      <c r="K417" s="727"/>
      <c r="L417" s="727"/>
      <c r="M417" s="81"/>
      <c r="N417" s="81"/>
      <c r="O417" s="297"/>
      <c r="P417" s="81"/>
      <c r="Q417" s="10"/>
    </row>
    <row r="418" spans="1:17" x14ac:dyDescent="0.25">
      <c r="A418" s="1127" t="s">
        <v>397</v>
      </c>
      <c r="B418" s="24"/>
      <c r="C418" s="735" t="s">
        <v>399</v>
      </c>
      <c r="D418" s="735" t="s">
        <v>399</v>
      </c>
      <c r="E418" s="735" t="s">
        <v>399</v>
      </c>
      <c r="F418" s="735" t="s">
        <v>399</v>
      </c>
      <c r="G418" s="735" t="s">
        <v>399</v>
      </c>
      <c r="H418" s="735" t="s">
        <v>399</v>
      </c>
      <c r="I418" s="735" t="s">
        <v>400</v>
      </c>
      <c r="J418" s="735" t="s">
        <v>400</v>
      </c>
      <c r="K418" s="735" t="s">
        <v>400</v>
      </c>
      <c r="L418" s="735" t="s">
        <v>400</v>
      </c>
      <c r="M418" s="735" t="s">
        <v>400</v>
      </c>
      <c r="N418" s="735" t="s">
        <v>400</v>
      </c>
      <c r="O418" s="297"/>
      <c r="P418" s="81"/>
      <c r="Q418" s="10"/>
    </row>
    <row r="419" spans="1:17" ht="13.5" thickBot="1" x14ac:dyDescent="0.35">
      <c r="A419" s="1128"/>
      <c r="B419" s="544" t="s">
        <v>320</v>
      </c>
      <c r="C419" s="837">
        <v>39274</v>
      </c>
      <c r="D419" s="837">
        <v>42393</v>
      </c>
      <c r="E419" s="837">
        <v>45509</v>
      </c>
      <c r="F419" s="837">
        <v>48627</v>
      </c>
      <c r="G419" s="837">
        <v>51746</v>
      </c>
      <c r="H419" s="837">
        <v>55416</v>
      </c>
      <c r="I419" s="837">
        <v>57981</v>
      </c>
      <c r="J419" s="837">
        <v>61097</v>
      </c>
      <c r="K419" s="717">
        <v>64215</v>
      </c>
      <c r="L419" s="717">
        <v>67334</v>
      </c>
      <c r="M419" s="717">
        <v>70450</v>
      </c>
      <c r="N419" s="717">
        <v>73570</v>
      </c>
      <c r="O419" s="297"/>
      <c r="P419" s="81"/>
      <c r="Q419" s="10"/>
    </row>
    <row r="420" spans="1:17" ht="13" x14ac:dyDescent="0.3">
      <c r="A420" s="541"/>
      <c r="B420" s="22"/>
      <c r="C420" s="736"/>
      <c r="D420" s="736"/>
      <c r="E420" s="736" t="s">
        <v>355</v>
      </c>
      <c r="F420" s="736"/>
      <c r="G420" s="736"/>
      <c r="H420" s="737"/>
      <c r="I420" s="737"/>
      <c r="J420" s="734"/>
      <c r="K420" s="727"/>
      <c r="L420" s="727"/>
      <c r="M420" s="81"/>
      <c r="N420" s="81"/>
      <c r="O420" s="297"/>
      <c r="P420" s="81"/>
      <c r="Q420" s="10"/>
    </row>
    <row r="421" spans="1:17" ht="13.5" thickBot="1" x14ac:dyDescent="0.35">
      <c r="A421" s="549" t="s">
        <v>401</v>
      </c>
      <c r="B421" s="544" t="s">
        <v>402</v>
      </c>
      <c r="C421" s="717">
        <v>53166</v>
      </c>
      <c r="D421" s="717">
        <v>56402</v>
      </c>
      <c r="E421" s="717">
        <v>59637</v>
      </c>
      <c r="F421" s="717">
        <v>62872</v>
      </c>
      <c r="G421" s="717">
        <v>66109</v>
      </c>
      <c r="H421" s="717">
        <v>69344</v>
      </c>
      <c r="I421" s="717">
        <v>72579</v>
      </c>
      <c r="J421" s="717">
        <v>75815</v>
      </c>
      <c r="K421" s="727"/>
      <c r="L421" s="727"/>
      <c r="M421" s="81"/>
      <c r="N421" s="81"/>
      <c r="O421" s="297"/>
      <c r="P421" s="81"/>
      <c r="Q421" s="10"/>
    </row>
    <row r="422" spans="1:17" ht="13" x14ac:dyDescent="0.3">
      <c r="A422" s="542"/>
      <c r="B422" s="24"/>
      <c r="C422" s="738"/>
      <c r="D422" s="738"/>
      <c r="E422" s="738"/>
      <c r="F422" s="738"/>
      <c r="G422" s="738"/>
      <c r="H422" s="738"/>
      <c r="I422" s="738"/>
      <c r="J422" s="738"/>
      <c r="K422" s="727"/>
      <c r="L422" s="727"/>
      <c r="M422" s="81"/>
      <c r="N422" s="81"/>
      <c r="O422" s="297"/>
      <c r="P422" s="81"/>
      <c r="Q422" s="10"/>
    </row>
    <row r="423" spans="1:17" ht="13.5" thickBot="1" x14ac:dyDescent="0.35">
      <c r="A423" s="550" t="s">
        <v>403</v>
      </c>
      <c r="B423" s="551" t="s">
        <v>404</v>
      </c>
      <c r="C423" s="717">
        <v>37624</v>
      </c>
      <c r="D423" s="717">
        <v>39661</v>
      </c>
      <c r="E423" s="717">
        <v>41697</v>
      </c>
      <c r="F423" s="717">
        <v>43734</v>
      </c>
      <c r="G423" s="717">
        <v>45771</v>
      </c>
      <c r="H423" s="717">
        <v>47808</v>
      </c>
      <c r="I423" s="717">
        <v>49845</v>
      </c>
      <c r="J423" s="717">
        <v>51883</v>
      </c>
      <c r="K423" s="971"/>
      <c r="L423" s="727"/>
      <c r="M423" s="81"/>
      <c r="N423" s="81"/>
      <c r="O423" s="297"/>
      <c r="P423" s="81"/>
      <c r="Q423" s="10"/>
    </row>
    <row r="424" spans="1:17" ht="13" x14ac:dyDescent="0.3">
      <c r="A424" s="933"/>
      <c r="B424" s="933"/>
      <c r="C424" s="934"/>
      <c r="D424" s="934"/>
      <c r="E424" s="934"/>
      <c r="F424" s="934"/>
      <c r="G424" s="934"/>
      <c r="H424" s="20"/>
      <c r="I424" s="20"/>
      <c r="J424" s="20"/>
      <c r="K424" s="20"/>
      <c r="L424" s="19"/>
      <c r="Q424" s="10"/>
    </row>
    <row r="425" spans="1:17" ht="15.5" x14ac:dyDescent="0.35">
      <c r="A425" s="935"/>
      <c r="B425" s="936"/>
      <c r="C425" s="937"/>
      <c r="D425" s="937"/>
      <c r="E425" s="937"/>
      <c r="F425" s="937"/>
      <c r="G425" s="749"/>
      <c r="H425" s="749"/>
      <c r="I425" s="749"/>
      <c r="J425" s="749"/>
      <c r="K425" s="558"/>
      <c r="L425" s="558"/>
      <c r="M425" s="30"/>
    </row>
    <row r="426" spans="1:17" ht="13" x14ac:dyDescent="0.3">
      <c r="A426" s="541"/>
      <c r="B426" s="237"/>
      <c r="C426" s="23"/>
      <c r="D426" s="23"/>
      <c r="E426" s="23"/>
      <c r="F426" s="23"/>
      <c r="G426" s="23"/>
      <c r="H426" s="23"/>
      <c r="I426" s="23"/>
      <c r="J426" s="265"/>
      <c r="K426" s="229"/>
      <c r="L426" s="265"/>
      <c r="M426" s="30"/>
    </row>
    <row r="427" spans="1:17" ht="13.5" thickBot="1" x14ac:dyDescent="0.35">
      <c r="A427" s="553" t="s">
        <v>409</v>
      </c>
      <c r="B427" s="236" t="s">
        <v>410</v>
      </c>
      <c r="C427" s="635">
        <v>5192</v>
      </c>
      <c r="D427" s="635">
        <v>5492</v>
      </c>
      <c r="E427" s="635">
        <v>5794</v>
      </c>
      <c r="F427" s="635">
        <v>6094</v>
      </c>
      <c r="G427" s="635">
        <v>6395</v>
      </c>
      <c r="H427" s="635">
        <v>6695</v>
      </c>
      <c r="I427" s="635">
        <v>6996</v>
      </c>
      <c r="J427" s="265"/>
      <c r="K427" s="229"/>
      <c r="L427" s="265"/>
      <c r="M427" s="30"/>
    </row>
    <row r="428" spans="1:17" ht="13" x14ac:dyDescent="0.3">
      <c r="A428" s="555"/>
      <c r="B428" s="26" t="s">
        <v>411</v>
      </c>
      <c r="C428" s="26">
        <f>C427*11</f>
        <v>57112</v>
      </c>
      <c r="D428" s="26">
        <f t="shared" ref="D428:I428" si="3">D427*11</f>
        <v>60412</v>
      </c>
      <c r="E428" s="26">
        <f t="shared" si="3"/>
        <v>63734</v>
      </c>
      <c r="F428" s="26">
        <f t="shared" si="3"/>
        <v>67034</v>
      </c>
      <c r="G428" s="26">
        <f t="shared" si="3"/>
        <v>70345</v>
      </c>
      <c r="H428" s="26">
        <f t="shared" si="3"/>
        <v>73645</v>
      </c>
      <c r="I428" s="26">
        <f t="shared" si="3"/>
        <v>76956</v>
      </c>
      <c r="J428" s="30"/>
      <c r="K428" s="8"/>
      <c r="L428" s="30"/>
      <c r="M428" s="30"/>
    </row>
    <row r="429" spans="1:17" ht="13" x14ac:dyDescent="0.3">
      <c r="A429" s="938"/>
      <c r="B429" s="940"/>
      <c r="C429" s="940"/>
      <c r="D429" s="940"/>
      <c r="E429" s="940"/>
      <c r="F429" s="543"/>
      <c r="G429" s="543"/>
      <c r="H429" s="543"/>
      <c r="I429" s="543"/>
      <c r="J429" s="30"/>
      <c r="K429" s="30"/>
      <c r="L429" s="30"/>
      <c r="M429" s="30"/>
    </row>
    <row r="430" spans="1:17" x14ac:dyDescent="0.25">
      <c r="A430" s="30"/>
      <c r="B430" s="718"/>
      <c r="C430" s="30"/>
      <c r="D430" s="30"/>
    </row>
    <row r="431" spans="1:17" x14ac:dyDescent="0.25">
      <c r="A431" s="269"/>
      <c r="B431" s="269"/>
      <c r="C431" s="269"/>
      <c r="D431" s="269"/>
      <c r="E431" s="269"/>
      <c r="F431" s="269"/>
      <c r="G431" s="269"/>
      <c r="H431" s="269"/>
      <c r="I431" s="269"/>
    </row>
    <row r="432" spans="1:17" ht="13" x14ac:dyDescent="0.3">
      <c r="A432" s="636" t="s">
        <v>1098</v>
      </c>
      <c r="B432" s="10"/>
      <c r="C432" s="10"/>
      <c r="D432" s="10"/>
      <c r="E432" s="10"/>
    </row>
    <row r="433" spans="1:15" ht="13" x14ac:dyDescent="0.3">
      <c r="A433" s="636" t="s">
        <v>416</v>
      </c>
      <c r="B433" s="637"/>
      <c r="C433" s="10"/>
      <c r="D433" s="10"/>
      <c r="E433" s="10"/>
      <c r="G433" s="1"/>
    </row>
    <row r="434" spans="1:15" ht="13" x14ac:dyDescent="0.3">
      <c r="A434" s="636"/>
      <c r="B434" s="637"/>
      <c r="C434" s="10"/>
      <c r="D434" s="10"/>
      <c r="E434" s="10"/>
    </row>
    <row r="435" spans="1:15" x14ac:dyDescent="0.25">
      <c r="A435" s="638" t="s">
        <v>514</v>
      </c>
      <c r="B435" s="639" t="s">
        <v>515</v>
      </c>
      <c r="C435" s="640"/>
      <c r="D435" s="641"/>
      <c r="E435" s="639" t="s">
        <v>516</v>
      </c>
      <c r="F435" s="184"/>
      <c r="G435" s="17"/>
      <c r="J435" s="10"/>
    </row>
    <row r="436" spans="1:15" x14ac:dyDescent="0.25">
      <c r="A436" s="642"/>
      <c r="B436" s="643"/>
      <c r="C436" s="194"/>
      <c r="D436" s="644"/>
      <c r="E436" s="643" t="s">
        <v>517</v>
      </c>
      <c r="F436" s="185"/>
      <c r="G436" s="187" t="s">
        <v>518</v>
      </c>
      <c r="J436" s="10"/>
    </row>
    <row r="437" spans="1:15" x14ac:dyDescent="0.25">
      <c r="A437" s="645"/>
      <c r="B437" s="646"/>
      <c r="C437" s="647"/>
      <c r="D437" s="648"/>
      <c r="E437" s="646"/>
      <c r="F437" s="186"/>
      <c r="G437" s="188" t="s">
        <v>499</v>
      </c>
      <c r="J437" s="10"/>
      <c r="N437" s="10"/>
      <c r="O437"/>
    </row>
    <row r="438" spans="1:15" x14ac:dyDescent="0.25">
      <c r="A438" s="649" t="s">
        <v>519</v>
      </c>
      <c r="B438" s="650" t="s">
        <v>520</v>
      </c>
      <c r="C438" s="296"/>
      <c r="D438" s="140"/>
      <c r="E438" s="650" t="s">
        <v>521</v>
      </c>
      <c r="F438" s="32"/>
      <c r="G438" s="1014">
        <v>4.33</v>
      </c>
      <c r="H438" s="10"/>
      <c r="J438" s="10"/>
      <c r="N438" s="10"/>
      <c r="O438"/>
    </row>
    <row r="439" spans="1:15" x14ac:dyDescent="0.25">
      <c r="A439" s="651"/>
      <c r="B439" s="299" t="s">
        <v>522</v>
      </c>
      <c r="C439" s="300"/>
      <c r="D439" s="652"/>
      <c r="E439" s="299"/>
      <c r="F439" s="173"/>
      <c r="G439" s="972"/>
      <c r="H439" s="10"/>
      <c r="J439" s="10"/>
      <c r="N439" s="10"/>
      <c r="O439"/>
    </row>
    <row r="440" spans="1:15" ht="13" thickBot="1" x14ac:dyDescent="0.3">
      <c r="A440" s="653">
        <v>49</v>
      </c>
      <c r="B440" s="1093" t="s">
        <v>523</v>
      </c>
      <c r="C440" s="1094"/>
      <c r="D440" s="1097"/>
      <c r="E440" s="654" t="s">
        <v>524</v>
      </c>
      <c r="F440" s="72"/>
      <c r="G440" s="1011">
        <v>6153.04</v>
      </c>
      <c r="H440" s="10"/>
      <c r="J440" s="10"/>
      <c r="N440" s="10"/>
      <c r="O440"/>
    </row>
    <row r="441" spans="1:15" x14ac:dyDescent="0.25">
      <c r="A441" s="649"/>
      <c r="B441" s="650"/>
      <c r="C441" s="296"/>
      <c r="D441" s="296"/>
      <c r="E441" s="296"/>
      <c r="F441" s="32"/>
      <c r="G441" s="18" t="s">
        <v>525</v>
      </c>
      <c r="H441" s="18" t="s">
        <v>526</v>
      </c>
      <c r="N441" s="10"/>
      <c r="O441"/>
    </row>
    <row r="442" spans="1:15" ht="13" x14ac:dyDescent="0.3">
      <c r="A442" s="655"/>
      <c r="B442" s="298" t="s">
        <v>527</v>
      </c>
      <c r="C442" s="8"/>
      <c r="D442" s="8"/>
      <c r="E442" s="8"/>
      <c r="F442" s="34"/>
      <c r="G442" s="36" t="s">
        <v>528</v>
      </c>
      <c r="H442" s="36" t="s">
        <v>529</v>
      </c>
      <c r="N442" s="10"/>
      <c r="O442"/>
    </row>
    <row r="443" spans="1:15" x14ac:dyDescent="0.25">
      <c r="A443" s="655"/>
      <c r="B443" s="299"/>
      <c r="C443" s="300"/>
      <c r="D443" s="300"/>
      <c r="E443" s="300"/>
      <c r="F443" s="173"/>
      <c r="G443" s="35" t="s">
        <v>499</v>
      </c>
      <c r="H443" s="35" t="s">
        <v>499</v>
      </c>
      <c r="N443" s="10"/>
      <c r="O443"/>
    </row>
    <row r="444" spans="1:15" ht="13.5" thickBot="1" x14ac:dyDescent="0.35">
      <c r="A444" s="655" t="s">
        <v>530</v>
      </c>
      <c r="B444" s="741" t="s">
        <v>1094</v>
      </c>
      <c r="C444" s="296"/>
      <c r="D444" s="656"/>
      <c r="E444" s="657" t="s">
        <v>524</v>
      </c>
      <c r="F444" s="32"/>
      <c r="G444" s="668">
        <v>2162</v>
      </c>
      <c r="H444" s="669">
        <v>602</v>
      </c>
      <c r="I444" s="916" t="s">
        <v>1261</v>
      </c>
      <c r="N444" s="10"/>
      <c r="O444"/>
    </row>
    <row r="445" spans="1:15" ht="13.5" thickBot="1" x14ac:dyDescent="0.35">
      <c r="A445" s="655"/>
      <c r="B445" s="650" t="s">
        <v>531</v>
      </c>
      <c r="C445" s="296"/>
      <c r="D445" s="296"/>
      <c r="E445" s="296"/>
      <c r="F445" s="32"/>
      <c r="G445" s="669">
        <v>527</v>
      </c>
      <c r="H445" s="669">
        <v>147</v>
      </c>
      <c r="I445" s="916" t="s">
        <v>1261</v>
      </c>
      <c r="N445" s="10"/>
      <c r="O445"/>
    </row>
    <row r="446" spans="1:15" ht="13.5" thickBot="1" x14ac:dyDescent="0.35">
      <c r="A446" s="651"/>
      <c r="B446" s="658" t="s">
        <v>532</v>
      </c>
      <c r="C446" s="659"/>
      <c r="D446" s="659"/>
      <c r="E446" s="659"/>
      <c r="F446" s="72"/>
      <c r="G446" s="669">
        <v>149</v>
      </c>
      <c r="H446" s="669">
        <v>38</v>
      </c>
      <c r="I446" s="916" t="s">
        <v>1261</v>
      </c>
      <c r="N446" s="10"/>
      <c r="O446"/>
    </row>
    <row r="447" spans="1:15" ht="13" x14ac:dyDescent="0.3">
      <c r="A447" s="649"/>
      <c r="B447" s="660" t="s">
        <v>533</v>
      </c>
      <c r="C447" s="659"/>
      <c r="D447" s="661"/>
      <c r="E447" s="658"/>
      <c r="F447" s="72"/>
      <c r="G447" s="175"/>
      <c r="H447" s="72"/>
      <c r="N447" s="10"/>
      <c r="O447"/>
    </row>
    <row r="448" spans="1:15" x14ac:dyDescent="0.25">
      <c r="A448" s="651"/>
      <c r="B448" s="658" t="s">
        <v>534</v>
      </c>
      <c r="C448" s="659"/>
      <c r="D448" s="661"/>
      <c r="E448" s="654" t="s">
        <v>524</v>
      </c>
      <c r="F448" s="72"/>
      <c r="G448" s="973">
        <v>783</v>
      </c>
      <c r="J448" s="10"/>
      <c r="N448" s="10"/>
      <c r="O448"/>
    </row>
    <row r="449" spans="1:15" ht="13" x14ac:dyDescent="0.3">
      <c r="A449" s="649" t="s">
        <v>535</v>
      </c>
      <c r="B449" s="660" t="s">
        <v>536</v>
      </c>
      <c r="C449" s="659"/>
      <c r="D449" s="659"/>
      <c r="E449" s="296"/>
      <c r="F449" s="66"/>
      <c r="G449" s="72"/>
      <c r="J449" s="10"/>
      <c r="N449" s="10"/>
      <c r="O449"/>
    </row>
    <row r="450" spans="1:15" ht="13" thickBot="1" x14ac:dyDescent="0.3">
      <c r="A450" s="655"/>
      <c r="B450" s="658" t="s">
        <v>537</v>
      </c>
      <c r="C450" s="659"/>
      <c r="D450" s="659"/>
      <c r="E450" s="654" t="s">
        <v>524</v>
      </c>
      <c r="F450" s="72"/>
      <c r="G450" s="621">
        <v>9652</v>
      </c>
      <c r="J450" s="10"/>
      <c r="N450" s="10"/>
      <c r="O450"/>
    </row>
    <row r="451" spans="1:15" ht="13" thickBot="1" x14ac:dyDescent="0.3">
      <c r="A451" s="655"/>
      <c r="B451" s="658" t="s">
        <v>538</v>
      </c>
      <c r="C451" s="659"/>
      <c r="D451" s="659"/>
      <c r="E451" s="654" t="s">
        <v>524</v>
      </c>
      <c r="F451" s="72"/>
      <c r="G451" s="621">
        <v>4826</v>
      </c>
      <c r="J451" s="10"/>
      <c r="N451" s="10"/>
      <c r="O451"/>
    </row>
    <row r="452" spans="1:15" ht="13" thickBot="1" x14ac:dyDescent="0.3">
      <c r="A452" s="651"/>
      <c r="B452" s="742" t="s">
        <v>1095</v>
      </c>
      <c r="C452" s="659"/>
      <c r="D452" s="659"/>
      <c r="E452" s="654" t="s">
        <v>524</v>
      </c>
      <c r="F452" s="72"/>
      <c r="G452" s="621">
        <v>3451</v>
      </c>
      <c r="J452" s="10"/>
      <c r="N452" s="10"/>
      <c r="O452"/>
    </row>
    <row r="453" spans="1:15" ht="13" thickBot="1" x14ac:dyDescent="0.3">
      <c r="A453" s="547" t="s">
        <v>539</v>
      </c>
      <c r="B453" s="1093" t="s">
        <v>540</v>
      </c>
      <c r="C453" s="1094"/>
      <c r="D453" s="1097"/>
      <c r="E453" s="662" t="s">
        <v>524</v>
      </c>
      <c r="F453" s="191"/>
      <c r="G453" s="621">
        <v>5490</v>
      </c>
      <c r="J453" s="10"/>
      <c r="N453" s="10"/>
      <c r="O453"/>
    </row>
    <row r="454" spans="1:15" ht="13" thickBot="1" x14ac:dyDescent="0.3">
      <c r="A454" s="547" t="s">
        <v>539</v>
      </c>
      <c r="B454" s="1093" t="s">
        <v>541</v>
      </c>
      <c r="C454" s="1094"/>
      <c r="D454" s="1097"/>
      <c r="E454" s="663" t="s">
        <v>524</v>
      </c>
      <c r="F454" s="192"/>
      <c r="G454" s="670">
        <v>1462</v>
      </c>
      <c r="J454" s="10"/>
      <c r="N454" s="10"/>
      <c r="O454"/>
    </row>
    <row r="455" spans="1:15" ht="13" thickBot="1" x14ac:dyDescent="0.3">
      <c r="A455" s="547" t="s">
        <v>539</v>
      </c>
      <c r="B455" s="1093" t="s">
        <v>542</v>
      </c>
      <c r="C455" s="1094"/>
      <c r="D455" s="1094"/>
      <c r="E455" s="662" t="s">
        <v>524</v>
      </c>
      <c r="F455" s="191"/>
      <c r="G455" s="670">
        <v>2923</v>
      </c>
      <c r="J455" s="10"/>
      <c r="N455" s="10"/>
      <c r="O455"/>
    </row>
    <row r="456" spans="1:15" ht="13" thickBot="1" x14ac:dyDescent="0.3">
      <c r="A456" s="653">
        <v>93</v>
      </c>
      <c r="B456" s="1093" t="s">
        <v>543</v>
      </c>
      <c r="C456" s="1094"/>
      <c r="D456" s="1094"/>
      <c r="E456" s="662" t="s">
        <v>524</v>
      </c>
      <c r="F456" s="191"/>
      <c r="G456" s="671">
        <v>31.54</v>
      </c>
      <c r="J456" s="10"/>
      <c r="N456" s="10"/>
      <c r="O456"/>
    </row>
    <row r="457" spans="1:15" ht="13" thickBot="1" x14ac:dyDescent="0.3">
      <c r="A457" s="547" t="s">
        <v>388</v>
      </c>
      <c r="B457" s="1093" t="s">
        <v>544</v>
      </c>
      <c r="C457" s="1094"/>
      <c r="D457" s="1094"/>
      <c r="E457" s="662" t="s">
        <v>524</v>
      </c>
      <c r="F457" s="191"/>
      <c r="G457" s="670">
        <v>5305</v>
      </c>
      <c r="J457" s="10"/>
      <c r="N457" s="10"/>
      <c r="O457"/>
    </row>
    <row r="458" spans="1:15" ht="13" thickBot="1" x14ac:dyDescent="0.3">
      <c r="A458" s="547" t="s">
        <v>355</v>
      </c>
      <c r="B458" s="1093" t="s">
        <v>545</v>
      </c>
      <c r="C458" s="1094"/>
      <c r="D458" s="1094"/>
      <c r="E458" s="662" t="s">
        <v>524</v>
      </c>
      <c r="F458" s="191"/>
      <c r="G458" s="670">
        <v>47745</v>
      </c>
      <c r="N458" s="10"/>
      <c r="O458"/>
    </row>
    <row r="459" spans="1:15" ht="26.25" customHeight="1" thickBot="1" x14ac:dyDescent="0.3">
      <c r="A459" s="547"/>
      <c r="B459" s="1093" t="s">
        <v>546</v>
      </c>
      <c r="C459" s="1094"/>
      <c r="D459" s="1094"/>
      <c r="E459" s="662" t="s">
        <v>524</v>
      </c>
      <c r="F459" s="191"/>
      <c r="G459" s="670">
        <v>1412</v>
      </c>
      <c r="N459" s="10"/>
      <c r="O459"/>
    </row>
    <row r="460" spans="1:15" ht="13" thickBot="1" x14ac:dyDescent="0.3">
      <c r="A460" s="547"/>
      <c r="B460" s="1093" t="s">
        <v>547</v>
      </c>
      <c r="C460" s="1094"/>
      <c r="D460" s="1094"/>
      <c r="E460" s="662" t="s">
        <v>524</v>
      </c>
      <c r="F460" s="191"/>
      <c r="G460" s="670">
        <v>2824</v>
      </c>
      <c r="N460" s="10"/>
      <c r="O460"/>
    </row>
    <row r="461" spans="1:15" ht="25.5" thickBot="1" x14ac:dyDescent="0.3">
      <c r="A461" s="653" t="s">
        <v>387</v>
      </c>
      <c r="B461" s="1093" t="s">
        <v>630</v>
      </c>
      <c r="C461" s="1094"/>
      <c r="D461" s="1094"/>
      <c r="E461" s="664" t="s">
        <v>631</v>
      </c>
      <c r="F461" s="193"/>
      <c r="G461" s="992">
        <v>29.74</v>
      </c>
      <c r="J461" s="10"/>
      <c r="N461" s="10"/>
      <c r="O461"/>
    </row>
    <row r="462" spans="1:15" ht="12.75" customHeight="1" thickBot="1" x14ac:dyDescent="0.3">
      <c r="A462" s="547"/>
      <c r="B462" s="1093" t="s">
        <v>632</v>
      </c>
      <c r="C462" s="1094"/>
      <c r="D462" s="1094"/>
      <c r="E462" s="662" t="s">
        <v>633</v>
      </c>
      <c r="F462" s="193"/>
      <c r="G462" s="602">
        <v>89.22</v>
      </c>
      <c r="J462" s="10"/>
      <c r="N462" s="10"/>
      <c r="O462"/>
    </row>
    <row r="463" spans="1:15" x14ac:dyDescent="0.25">
      <c r="A463" s="10"/>
      <c r="B463" s="10"/>
      <c r="C463" s="10"/>
      <c r="D463" s="10"/>
      <c r="E463" s="10"/>
      <c r="J463" s="10"/>
      <c r="N463" s="10"/>
      <c r="O463"/>
    </row>
    <row r="464" spans="1:15" ht="12.75" customHeight="1" x14ac:dyDescent="0.3">
      <c r="A464" s="547" t="s">
        <v>355</v>
      </c>
      <c r="B464" s="660" t="s">
        <v>634</v>
      </c>
      <c r="C464" s="659"/>
      <c r="D464" s="661"/>
      <c r="E464" s="658"/>
      <c r="F464" s="72"/>
      <c r="G464" s="178" t="s">
        <v>355</v>
      </c>
      <c r="J464" s="10"/>
      <c r="N464" s="10"/>
      <c r="O464"/>
    </row>
    <row r="465" spans="1:15" ht="12.75" customHeight="1" thickBot="1" x14ac:dyDescent="0.3">
      <c r="A465" s="649" t="s">
        <v>747</v>
      </c>
      <c r="B465" s="658" t="s">
        <v>635</v>
      </c>
      <c r="C465" s="659"/>
      <c r="D465" s="661"/>
      <c r="E465" s="658" t="s">
        <v>521</v>
      </c>
      <c r="F465" s="72"/>
      <c r="G465" s="1003">
        <v>98.38</v>
      </c>
      <c r="H465" s="10"/>
      <c r="J465" s="10"/>
      <c r="N465" s="10"/>
      <c r="O465"/>
    </row>
    <row r="466" spans="1:15" ht="13" thickBot="1" x14ac:dyDescent="0.3">
      <c r="A466" s="651"/>
      <c r="B466" s="658" t="s">
        <v>636</v>
      </c>
      <c r="C466" s="659"/>
      <c r="D466" s="661"/>
      <c r="E466" s="658" t="s">
        <v>521</v>
      </c>
      <c r="F466" s="72"/>
      <c r="G466" s="1003">
        <v>49.19</v>
      </c>
      <c r="H466" s="10"/>
      <c r="J466" s="10"/>
      <c r="N466" s="10"/>
      <c r="O466"/>
    </row>
    <row r="467" spans="1:15" ht="13" thickBot="1" x14ac:dyDescent="0.3">
      <c r="A467" s="653">
        <v>143</v>
      </c>
      <c r="B467" s="1093" t="s">
        <v>637</v>
      </c>
      <c r="C467" s="1094"/>
      <c r="D467" s="1097"/>
      <c r="E467" s="665" t="s">
        <v>638</v>
      </c>
      <c r="F467" s="193"/>
      <c r="G467" s="992">
        <v>295.17</v>
      </c>
      <c r="H467" s="10"/>
      <c r="J467" s="10"/>
      <c r="N467" s="10"/>
      <c r="O467"/>
    </row>
    <row r="468" spans="1:15" ht="13" thickBot="1" x14ac:dyDescent="0.3">
      <c r="A468" s="653">
        <v>145</v>
      </c>
      <c r="B468" s="1098" t="s">
        <v>1096</v>
      </c>
      <c r="C468" s="1094"/>
      <c r="D468" s="1097"/>
      <c r="E468" s="665" t="s">
        <v>521</v>
      </c>
      <c r="F468" s="193"/>
      <c r="G468" s="1003">
        <v>150.05000000000001</v>
      </c>
      <c r="H468" s="10"/>
      <c r="J468" s="10"/>
      <c r="N468" s="10"/>
      <c r="O468"/>
    </row>
    <row r="469" spans="1:15" ht="12.75" customHeight="1" thickBot="1" x14ac:dyDescent="0.3">
      <c r="A469" s="547"/>
      <c r="B469" s="1098" t="s">
        <v>1097</v>
      </c>
      <c r="C469" s="1094"/>
      <c r="D469" s="1097"/>
      <c r="E469" s="665" t="s">
        <v>639</v>
      </c>
      <c r="F469" s="193"/>
      <c r="G469" s="1003">
        <v>128.19</v>
      </c>
      <c r="H469" s="10"/>
      <c r="J469" s="10"/>
      <c r="N469" s="10"/>
      <c r="O469"/>
    </row>
    <row r="470" spans="1:15" ht="13" thickBot="1" x14ac:dyDescent="0.3">
      <c r="A470" s="666">
        <v>146</v>
      </c>
      <c r="B470" s="658" t="s">
        <v>640</v>
      </c>
      <c r="C470" s="659"/>
      <c r="D470" s="661"/>
      <c r="E470" s="658" t="s">
        <v>639</v>
      </c>
      <c r="F470" s="72"/>
      <c r="G470" s="1003">
        <v>24.65</v>
      </c>
      <c r="H470" s="10"/>
      <c r="J470" s="10"/>
      <c r="N470" s="10"/>
      <c r="O470"/>
    </row>
    <row r="471" spans="1:15" ht="13" thickBot="1" x14ac:dyDescent="0.3">
      <c r="A471" s="653">
        <v>155</v>
      </c>
      <c r="B471" s="1101" t="s">
        <v>641</v>
      </c>
      <c r="C471" s="1102"/>
      <c r="D471" s="1103"/>
      <c r="E471" s="665" t="s">
        <v>642</v>
      </c>
      <c r="F471" s="193"/>
      <c r="G471" s="1003">
        <v>184.3</v>
      </c>
      <c r="H471" s="10"/>
      <c r="J471" s="10"/>
      <c r="N471" s="10"/>
      <c r="O471"/>
    </row>
    <row r="472" spans="1:15" ht="13" thickBot="1" x14ac:dyDescent="0.3">
      <c r="A472" s="653">
        <v>157</v>
      </c>
      <c r="B472" s="1093" t="s">
        <v>643</v>
      </c>
      <c r="C472" s="1094"/>
      <c r="D472" s="1097"/>
      <c r="E472" s="665" t="s">
        <v>639</v>
      </c>
      <c r="F472" s="193"/>
      <c r="G472" s="992">
        <v>60.84</v>
      </c>
      <c r="H472" s="10"/>
      <c r="J472" s="10"/>
      <c r="N472" s="10"/>
      <c r="O472"/>
    </row>
    <row r="473" spans="1:15" ht="13.5" thickBot="1" x14ac:dyDescent="0.35">
      <c r="A473" s="667">
        <v>165</v>
      </c>
      <c r="B473" s="660" t="s">
        <v>644</v>
      </c>
      <c r="C473" s="659"/>
      <c r="D473" s="661"/>
      <c r="E473" s="658"/>
      <c r="F473" s="177"/>
      <c r="G473" s="602"/>
      <c r="H473" s="10"/>
      <c r="J473" s="10"/>
      <c r="N473" s="10"/>
      <c r="O473"/>
    </row>
    <row r="474" spans="1:15" ht="13" thickBot="1" x14ac:dyDescent="0.3">
      <c r="A474" s="655"/>
      <c r="B474" s="658" t="s">
        <v>645</v>
      </c>
      <c r="C474" s="659"/>
      <c r="D474" s="661"/>
      <c r="E474" s="658" t="s">
        <v>646</v>
      </c>
      <c r="F474" s="72"/>
      <c r="G474" s="992">
        <v>71.39</v>
      </c>
      <c r="H474" s="10"/>
      <c r="J474" s="10"/>
      <c r="N474" s="10"/>
      <c r="O474"/>
    </row>
    <row r="475" spans="1:15" ht="13" thickBot="1" x14ac:dyDescent="0.3">
      <c r="A475" s="655"/>
      <c r="B475" s="1093" t="s">
        <v>647</v>
      </c>
      <c r="C475" s="1094"/>
      <c r="D475" s="1097"/>
      <c r="E475" s="665" t="s">
        <v>646</v>
      </c>
      <c r="F475" s="72"/>
      <c r="G475" s="1003">
        <v>56.57</v>
      </c>
      <c r="H475" s="10"/>
      <c r="J475" s="10"/>
      <c r="N475" s="10"/>
      <c r="O475"/>
    </row>
    <row r="476" spans="1:15" ht="13" thickBot="1" x14ac:dyDescent="0.3">
      <c r="A476" s="651"/>
      <c r="B476" s="658" t="s">
        <v>648</v>
      </c>
      <c r="C476" s="659"/>
      <c r="D476" s="661"/>
      <c r="E476" s="665" t="s">
        <v>646</v>
      </c>
      <c r="F476" s="72"/>
      <c r="G476" s="992">
        <v>41.57</v>
      </c>
      <c r="H476" s="10"/>
      <c r="J476" s="10"/>
      <c r="N476" s="10"/>
      <c r="O476"/>
    </row>
    <row r="477" spans="1:15" ht="13" thickBot="1" x14ac:dyDescent="0.3">
      <c r="A477" s="653">
        <v>166</v>
      </c>
      <c r="B477" s="1093" t="s">
        <v>649</v>
      </c>
      <c r="C477" s="1094"/>
      <c r="D477" s="1097"/>
      <c r="E477" s="665" t="s">
        <v>646</v>
      </c>
      <c r="F477" s="72"/>
      <c r="G477" s="992">
        <v>90.43</v>
      </c>
      <c r="H477" s="10"/>
      <c r="J477" s="10"/>
      <c r="N477" s="10"/>
      <c r="O477"/>
    </row>
    <row r="478" spans="1:15" x14ac:dyDescent="0.25">
      <c r="A478" s="10"/>
      <c r="B478" s="10"/>
      <c r="C478" s="10"/>
      <c r="D478" s="10"/>
      <c r="E478" s="10"/>
      <c r="J478" s="10"/>
      <c r="N478" s="10"/>
      <c r="O478"/>
    </row>
    <row r="479" spans="1:15" ht="12.75" customHeight="1" x14ac:dyDescent="0.25">
      <c r="A479" s="8"/>
      <c r="B479" s="8"/>
      <c r="C479" s="8"/>
      <c r="D479" s="8"/>
      <c r="E479" s="8"/>
      <c r="F479" s="8"/>
      <c r="G479" s="8"/>
      <c r="H479" s="8"/>
      <c r="I479" s="8"/>
      <c r="J479" s="8"/>
      <c r="K479" s="8"/>
      <c r="L479" s="8"/>
      <c r="M479" s="8"/>
    </row>
    <row r="480" spans="1:15" x14ac:dyDescent="0.25">
      <c r="I480" s="37"/>
      <c r="M480" s="8"/>
    </row>
    <row r="481" spans="1:15" ht="13" x14ac:dyDescent="0.3">
      <c r="A481" s="12" t="s">
        <v>1099</v>
      </c>
      <c r="C481" t="s">
        <v>653</v>
      </c>
      <c r="E481" s="6">
        <f>H1</f>
        <v>44652</v>
      </c>
      <c r="I481" s="37"/>
      <c r="M481" s="8"/>
    </row>
    <row r="482" spans="1:15" x14ac:dyDescent="0.25">
      <c r="G482" s="5" t="s">
        <v>355</v>
      </c>
      <c r="H482" s="57" t="s">
        <v>355</v>
      </c>
    </row>
    <row r="483" spans="1:15" ht="13" x14ac:dyDescent="0.3">
      <c r="A483" s="65"/>
      <c r="B483" s="171" t="s">
        <v>654</v>
      </c>
      <c r="C483" s="66"/>
      <c r="D483" s="66"/>
      <c r="E483" s="66"/>
      <c r="F483" s="32"/>
      <c r="G483" s="1091" t="s">
        <v>748</v>
      </c>
      <c r="H483" s="1091" t="s">
        <v>749</v>
      </c>
      <c r="L483" s="10"/>
    </row>
    <row r="484" spans="1:15" ht="13" x14ac:dyDescent="0.3">
      <c r="A484" s="172"/>
      <c r="B484" s="197"/>
      <c r="C484" s="68"/>
      <c r="D484" s="68"/>
      <c r="E484" s="68"/>
      <c r="F484" s="173"/>
      <c r="G484" s="1092"/>
      <c r="H484" s="1092"/>
      <c r="L484" s="10"/>
    </row>
    <row r="485" spans="1:15" x14ac:dyDescent="0.25">
      <c r="A485" s="195" t="s">
        <v>656</v>
      </c>
      <c r="B485" s="175" t="s">
        <v>657</v>
      </c>
      <c r="C485" s="177"/>
      <c r="D485" s="177"/>
      <c r="E485" s="177"/>
      <c r="F485" s="72"/>
      <c r="G485" s="175"/>
      <c r="H485" s="72"/>
      <c r="L485" s="10"/>
    </row>
    <row r="486" spans="1:15" ht="13" thickBot="1" x14ac:dyDescent="0.3">
      <c r="A486" s="196"/>
      <c r="B486" s="189" t="s">
        <v>658</v>
      </c>
      <c r="C486" s="177" t="s">
        <v>659</v>
      </c>
      <c r="D486" s="177"/>
      <c r="E486" s="177"/>
      <c r="F486" s="72"/>
      <c r="G486" s="1007">
        <v>141.56</v>
      </c>
      <c r="H486" s="1007">
        <v>69.849999999999994</v>
      </c>
      <c r="I486" s="10"/>
      <c r="L486" s="10"/>
    </row>
    <row r="487" spans="1:15" ht="13" thickBot="1" x14ac:dyDescent="0.3">
      <c r="A487" s="183"/>
      <c r="B487" s="189" t="s">
        <v>660</v>
      </c>
      <c r="C487" s="177" t="s">
        <v>661</v>
      </c>
      <c r="D487" s="177"/>
      <c r="E487" s="177"/>
      <c r="F487" s="72"/>
      <c r="G487" s="1006">
        <v>95.7</v>
      </c>
      <c r="H487" s="1006">
        <v>46.3</v>
      </c>
      <c r="I487" s="10"/>
      <c r="L487" s="10"/>
      <c r="N487" s="10"/>
      <c r="O487"/>
    </row>
    <row r="488" spans="1:15" x14ac:dyDescent="0.25">
      <c r="A488" s="195" t="s">
        <v>662</v>
      </c>
      <c r="B488" s="175" t="s">
        <v>663</v>
      </c>
      <c r="C488" s="177"/>
      <c r="D488" s="177"/>
      <c r="E488" s="177"/>
      <c r="F488" s="72"/>
      <c r="G488" s="175"/>
      <c r="H488" s="661"/>
      <c r="I488" s="10"/>
      <c r="L488" s="10"/>
      <c r="N488" s="10"/>
      <c r="O488"/>
    </row>
    <row r="489" spans="1:15" ht="13" thickBot="1" x14ac:dyDescent="0.3">
      <c r="A489" s="196"/>
      <c r="B489" s="189" t="s">
        <v>658</v>
      </c>
      <c r="C489" s="177" t="s">
        <v>659</v>
      </c>
      <c r="D489" s="177"/>
      <c r="E489" s="177"/>
      <c r="F489" s="72"/>
      <c r="G489" s="1007">
        <v>191.39</v>
      </c>
      <c r="H489" s="1007">
        <v>93.47</v>
      </c>
      <c r="I489" s="10"/>
      <c r="L489" s="10"/>
      <c r="N489" s="10"/>
      <c r="O489"/>
    </row>
    <row r="490" spans="1:15" ht="13" thickBot="1" x14ac:dyDescent="0.3">
      <c r="A490" s="183"/>
      <c r="B490" s="189" t="s">
        <v>660</v>
      </c>
      <c r="C490" s="177" t="s">
        <v>661</v>
      </c>
      <c r="D490" s="177"/>
      <c r="E490" s="177"/>
      <c r="F490" s="72"/>
      <c r="G490" s="1006">
        <v>128.01</v>
      </c>
      <c r="H490" s="1006">
        <v>62.27</v>
      </c>
      <c r="I490" s="10"/>
      <c r="L490" s="10"/>
      <c r="N490" s="10"/>
      <c r="O490"/>
    </row>
    <row r="491" spans="1:15" ht="13" thickBot="1" x14ac:dyDescent="0.3">
      <c r="A491" s="174" t="s">
        <v>664</v>
      </c>
      <c r="B491" s="175" t="s">
        <v>665</v>
      </c>
      <c r="C491" s="177"/>
      <c r="D491" s="177"/>
      <c r="E491" s="177"/>
      <c r="F491" s="72"/>
      <c r="G491" s="1006">
        <v>217.65</v>
      </c>
      <c r="H491" s="1007">
        <v>108.76</v>
      </c>
      <c r="I491" s="10"/>
      <c r="L491" s="10"/>
      <c r="N491" s="10"/>
      <c r="O491"/>
    </row>
    <row r="492" spans="1:15" ht="13" thickBot="1" x14ac:dyDescent="0.3">
      <c r="A492" s="195" t="s">
        <v>666</v>
      </c>
      <c r="B492" s="65" t="s">
        <v>667</v>
      </c>
      <c r="C492" s="66"/>
      <c r="D492" s="66"/>
      <c r="E492" s="66"/>
      <c r="F492" s="32"/>
      <c r="G492" s="1007">
        <v>304.44</v>
      </c>
      <c r="H492" s="1006">
        <v>152.54</v>
      </c>
      <c r="I492" s="10"/>
      <c r="L492" s="10"/>
      <c r="N492" s="10"/>
      <c r="O492"/>
    </row>
    <row r="493" spans="1:15" x14ac:dyDescent="0.25">
      <c r="A493" s="190" t="s">
        <v>668</v>
      </c>
      <c r="B493" s="65" t="s">
        <v>669</v>
      </c>
      <c r="C493" s="66"/>
      <c r="D493" s="66"/>
      <c r="E493" s="66"/>
      <c r="F493" s="32"/>
      <c r="G493" s="65"/>
      <c r="H493" s="140"/>
      <c r="I493" s="10"/>
      <c r="L493" s="10"/>
      <c r="N493" s="10"/>
      <c r="O493"/>
    </row>
    <row r="494" spans="1:15" x14ac:dyDescent="0.25">
      <c r="A494" s="67"/>
      <c r="B494" s="67" t="s">
        <v>670</v>
      </c>
      <c r="C494" s="30"/>
      <c r="D494" s="30"/>
      <c r="E494" s="30"/>
      <c r="F494" s="34"/>
      <c r="G494" s="67"/>
      <c r="H494" s="866"/>
      <c r="I494" s="10"/>
      <c r="L494" s="10"/>
      <c r="N494" s="10"/>
      <c r="O494"/>
    </row>
    <row r="495" spans="1:15" x14ac:dyDescent="0.25">
      <c r="A495" s="67"/>
      <c r="B495" s="172" t="s">
        <v>671</v>
      </c>
      <c r="C495" s="68"/>
      <c r="D495" s="68"/>
      <c r="E495" s="68"/>
      <c r="F495" s="173"/>
      <c r="G495" s="172"/>
      <c r="H495" s="652"/>
      <c r="I495" s="10"/>
      <c r="L495" s="10"/>
      <c r="N495" s="10"/>
      <c r="O495"/>
    </row>
    <row r="496" spans="1:15" ht="13" thickBot="1" x14ac:dyDescent="0.3">
      <c r="A496" s="36"/>
      <c r="B496" s="189" t="s">
        <v>658</v>
      </c>
      <c r="C496" s="177" t="s">
        <v>672</v>
      </c>
      <c r="D496" s="177"/>
      <c r="E496" s="177"/>
      <c r="F496" s="72"/>
      <c r="G496" s="1006">
        <v>95.7</v>
      </c>
      <c r="H496" s="1007">
        <v>69.849999999999994</v>
      </c>
      <c r="I496" s="10"/>
      <c r="L496" s="10"/>
      <c r="N496" s="10"/>
      <c r="O496"/>
    </row>
    <row r="497" spans="1:15" ht="13" thickBot="1" x14ac:dyDescent="0.3">
      <c r="A497" s="36"/>
      <c r="B497" s="189" t="s">
        <v>660</v>
      </c>
      <c r="C497" s="177" t="s">
        <v>673</v>
      </c>
      <c r="D497" s="177"/>
      <c r="E497" s="177"/>
      <c r="F497" s="72"/>
      <c r="G497" s="1007">
        <v>63.32</v>
      </c>
      <c r="H497" s="1006">
        <v>46.3</v>
      </c>
      <c r="I497" s="10"/>
      <c r="L497" s="10"/>
      <c r="N497" s="10"/>
      <c r="O497"/>
    </row>
    <row r="498" spans="1:15" ht="13" thickBot="1" x14ac:dyDescent="0.3">
      <c r="A498" s="36"/>
      <c r="B498" s="190" t="s">
        <v>674</v>
      </c>
      <c r="C498" s="66" t="s">
        <v>675</v>
      </c>
      <c r="D498" s="66"/>
      <c r="E498" s="66"/>
      <c r="F498" s="32"/>
      <c r="G498" s="1007">
        <v>304.44</v>
      </c>
      <c r="H498" s="1006">
        <v>152.54</v>
      </c>
      <c r="I498" s="10"/>
      <c r="L498" s="10"/>
      <c r="N498" s="10"/>
      <c r="O498"/>
    </row>
    <row r="499" spans="1:15" x14ac:dyDescent="0.25">
      <c r="A499" s="25"/>
      <c r="B499" s="172"/>
      <c r="C499" s="68" t="s">
        <v>676</v>
      </c>
      <c r="D499" s="68"/>
      <c r="E499" s="68"/>
      <c r="F499" s="173"/>
      <c r="G499" s="65"/>
      <c r="H499" s="140"/>
      <c r="I499" s="10"/>
      <c r="L499" s="10"/>
      <c r="N499" s="10"/>
      <c r="O499"/>
    </row>
    <row r="500" spans="1:15" x14ac:dyDescent="0.25">
      <c r="A500" s="195" t="s">
        <v>677</v>
      </c>
      <c r="B500" s="65" t="s">
        <v>678</v>
      </c>
      <c r="C500" s="66"/>
      <c r="D500" s="66"/>
      <c r="E500" s="66"/>
      <c r="F500" s="66"/>
      <c r="G500" s="1104" t="s">
        <v>679</v>
      </c>
      <c r="H500" s="1013">
        <v>26.2</v>
      </c>
      <c r="I500" s="10"/>
      <c r="L500" s="10"/>
      <c r="N500" s="10"/>
      <c r="O500"/>
    </row>
    <row r="501" spans="1:15" x14ac:dyDescent="0.25">
      <c r="A501" s="36"/>
      <c r="B501" s="67" t="s">
        <v>680</v>
      </c>
      <c r="C501" s="30"/>
      <c r="D501" s="30"/>
      <c r="E501" s="30"/>
      <c r="F501" s="30"/>
      <c r="G501" s="1105"/>
      <c r="H501" s="867"/>
      <c r="I501" s="10"/>
      <c r="L501" s="10"/>
      <c r="N501" s="10"/>
      <c r="O501"/>
    </row>
    <row r="502" spans="1:15" x14ac:dyDescent="0.25">
      <c r="A502" s="25"/>
      <c r="B502" s="172" t="s">
        <v>681</v>
      </c>
      <c r="C502" s="68"/>
      <c r="D502" s="68"/>
      <c r="E502" s="68"/>
      <c r="F502" s="68"/>
      <c r="G502" s="1106"/>
      <c r="H502" s="868"/>
      <c r="I502" s="10"/>
      <c r="L502" s="10"/>
      <c r="N502" s="10"/>
      <c r="O502"/>
    </row>
    <row r="503" spans="1:15" x14ac:dyDescent="0.25">
      <c r="A503" s="195" t="s">
        <v>682</v>
      </c>
      <c r="B503" s="65" t="s">
        <v>683</v>
      </c>
      <c r="C503" s="66"/>
      <c r="D503" s="66"/>
      <c r="E503" s="66"/>
      <c r="F503" s="32"/>
      <c r="G503" s="1099" t="s">
        <v>679</v>
      </c>
      <c r="H503" s="1015">
        <v>26.2</v>
      </c>
      <c r="I503" s="10"/>
      <c r="L503" s="10"/>
      <c r="N503" s="10"/>
      <c r="O503"/>
    </row>
    <row r="504" spans="1:15" ht="13" thickBot="1" x14ac:dyDescent="0.3">
      <c r="A504" s="183"/>
      <c r="B504" s="172" t="s">
        <v>684</v>
      </c>
      <c r="C504" s="68"/>
      <c r="D504" s="68"/>
      <c r="E504" s="68"/>
      <c r="F504" s="173"/>
      <c r="G504" s="1100"/>
      <c r="H504" s="869" t="s">
        <v>355</v>
      </c>
      <c r="I504" s="10"/>
      <c r="L504" s="10"/>
      <c r="N504" s="10"/>
      <c r="O504"/>
    </row>
    <row r="505" spans="1:15" x14ac:dyDescent="0.25">
      <c r="A505" s="174" t="s">
        <v>685</v>
      </c>
      <c r="B505" s="175" t="s">
        <v>686</v>
      </c>
      <c r="C505" s="177"/>
      <c r="D505" s="177"/>
      <c r="E505" s="177"/>
      <c r="F505" s="72"/>
      <c r="G505" s="33"/>
      <c r="H505" s="1010">
        <v>162.75</v>
      </c>
      <c r="I505" s="10"/>
      <c r="L505" s="10"/>
      <c r="N505" s="10"/>
      <c r="O505"/>
    </row>
    <row r="506" spans="1:15" ht="13" x14ac:dyDescent="0.3">
      <c r="A506" s="174">
        <v>3</v>
      </c>
      <c r="B506" s="171" t="s">
        <v>687</v>
      </c>
      <c r="C506" s="66"/>
      <c r="D506" s="66"/>
      <c r="E506" s="66"/>
      <c r="F506" s="66"/>
      <c r="G506" s="177"/>
      <c r="H506" s="870"/>
      <c r="I506" s="10" t="s">
        <v>355</v>
      </c>
      <c r="L506" s="10"/>
      <c r="N506" s="10"/>
      <c r="O506"/>
    </row>
    <row r="507" spans="1:15" ht="13" x14ac:dyDescent="0.3">
      <c r="A507" s="195" t="s">
        <v>688</v>
      </c>
      <c r="B507" s="175" t="s">
        <v>689</v>
      </c>
      <c r="C507" s="177"/>
      <c r="D507" s="177"/>
      <c r="E507" s="177"/>
      <c r="F507" s="72"/>
      <c r="G507" s="33" t="s">
        <v>690</v>
      </c>
      <c r="H507" s="970">
        <v>2702.27</v>
      </c>
      <c r="I507" s="969" t="s">
        <v>1387</v>
      </c>
      <c r="L507" s="10"/>
      <c r="N507" s="10"/>
      <c r="O507"/>
    </row>
    <row r="508" spans="1:15" ht="13" thickBot="1" x14ac:dyDescent="0.3">
      <c r="A508" s="195" t="s">
        <v>662</v>
      </c>
      <c r="B508" s="175" t="s">
        <v>691</v>
      </c>
      <c r="C508" s="177"/>
      <c r="D508" s="177"/>
      <c r="E508" s="177"/>
      <c r="F508" s="72"/>
      <c r="G508" s="33" t="s">
        <v>692</v>
      </c>
      <c r="H508" s="1004">
        <v>152.44999999999999</v>
      </c>
      <c r="I508" s="10"/>
      <c r="L508" s="10"/>
      <c r="N508" s="10"/>
      <c r="O508"/>
    </row>
    <row r="509" spans="1:15" ht="13" thickBot="1" x14ac:dyDescent="0.3">
      <c r="A509" s="183"/>
      <c r="B509" s="175" t="s">
        <v>693</v>
      </c>
      <c r="C509" s="177"/>
      <c r="D509" s="177"/>
      <c r="E509" s="177"/>
      <c r="F509" s="72"/>
      <c r="G509" s="33" t="s">
        <v>694</v>
      </c>
      <c r="H509" s="1005">
        <v>76.23</v>
      </c>
      <c r="I509" s="10"/>
      <c r="L509" s="10"/>
      <c r="N509" s="10"/>
      <c r="O509"/>
    </row>
    <row r="510" spans="1:15" ht="13" thickBot="1" x14ac:dyDescent="0.3">
      <c r="A510" s="195" t="s">
        <v>664</v>
      </c>
      <c r="B510" s="65" t="s">
        <v>695</v>
      </c>
      <c r="C510" s="66"/>
      <c r="D510" s="66"/>
      <c r="E510" s="66"/>
      <c r="F510" s="32"/>
      <c r="G510" s="33" t="s">
        <v>692</v>
      </c>
      <c r="H510" s="1004">
        <v>232.93</v>
      </c>
      <c r="I510" s="10"/>
      <c r="L510" s="10"/>
      <c r="N510" s="10"/>
      <c r="O510"/>
    </row>
    <row r="511" spans="1:15" ht="13" thickBot="1" x14ac:dyDescent="0.3">
      <c r="A511" s="183"/>
      <c r="B511" s="172" t="s">
        <v>696</v>
      </c>
      <c r="C511" s="68"/>
      <c r="D511" s="68"/>
      <c r="E511" s="68"/>
      <c r="F511" s="173"/>
      <c r="G511" s="33" t="s">
        <v>694</v>
      </c>
      <c r="H511" s="1004">
        <v>116.47</v>
      </c>
      <c r="I511" s="10"/>
      <c r="L511" s="10"/>
      <c r="N511" s="10"/>
      <c r="O511"/>
    </row>
    <row r="512" spans="1:15" x14ac:dyDescent="0.25">
      <c r="A512" s="230"/>
      <c r="B512" s="30"/>
      <c r="C512" s="30"/>
      <c r="D512" s="30"/>
      <c r="E512" s="30"/>
      <c r="F512" s="30"/>
      <c r="G512" s="30"/>
      <c r="H512" s="238"/>
      <c r="N512" s="10"/>
      <c r="O512"/>
    </row>
    <row r="513" spans="1:28" x14ac:dyDescent="0.25">
      <c r="A513" s="230"/>
      <c r="B513" s="8"/>
      <c r="C513" s="8"/>
      <c r="D513" s="30"/>
      <c r="E513" s="30"/>
      <c r="F513" s="30"/>
      <c r="G513" s="30"/>
      <c r="H513" s="238"/>
      <c r="N513" s="96"/>
      <c r="P513" s="10"/>
      <c r="Q513" s="10"/>
    </row>
    <row r="514" spans="1:28" x14ac:dyDescent="0.25">
      <c r="H514" s="10"/>
      <c r="N514" s="10"/>
      <c r="O514"/>
    </row>
    <row r="515" spans="1:28" ht="15.5" x14ac:dyDescent="0.35">
      <c r="A515" s="44" t="s">
        <v>697</v>
      </c>
      <c r="E515" s="142">
        <v>44652</v>
      </c>
      <c r="N515" s="10"/>
      <c r="O515"/>
      <c r="W515" s="62"/>
      <c r="X515" s="62"/>
      <c r="Y515" s="62"/>
      <c r="Z515" s="62"/>
      <c r="AA515" s="62"/>
      <c r="AB515" s="62"/>
    </row>
    <row r="516" spans="1:28" ht="12.75" customHeight="1" x14ac:dyDescent="0.25">
      <c r="A516" s="259" t="s">
        <v>724</v>
      </c>
      <c r="B516" s="73" t="s">
        <v>356</v>
      </c>
      <c r="C516" s="74" t="s">
        <v>518</v>
      </c>
      <c r="D516" s="75" t="s">
        <v>698</v>
      </c>
      <c r="E516" s="76"/>
      <c r="F516" s="70"/>
      <c r="G516" s="71"/>
      <c r="H516" s="71"/>
      <c r="I516" s="71"/>
      <c r="J516" s="77"/>
      <c r="K516" s="62"/>
      <c r="L516" s="96"/>
      <c r="N516" s="10"/>
      <c r="O516"/>
      <c r="W516" s="62"/>
      <c r="X516" s="62"/>
      <c r="Y516" s="62"/>
      <c r="Z516" s="62"/>
      <c r="AA516" s="62"/>
      <c r="AB516" s="62"/>
    </row>
    <row r="517" spans="1:28" ht="15" customHeight="1" x14ac:dyDescent="0.25">
      <c r="A517" s="259" t="s">
        <v>725</v>
      </c>
      <c r="B517" s="977" t="s">
        <v>699</v>
      </c>
      <c r="C517" s="942">
        <v>97487</v>
      </c>
      <c r="D517" s="78" t="s">
        <v>700</v>
      </c>
      <c r="E517" s="79"/>
      <c r="F517" s="80" t="s">
        <v>701</v>
      </c>
      <c r="G517" s="81"/>
      <c r="H517" s="81"/>
      <c r="I517" s="81"/>
      <c r="J517" s="208"/>
      <c r="K517" s="62"/>
      <c r="L517" s="96"/>
      <c r="M517" s="10"/>
      <c r="N517" s="10"/>
      <c r="W517" s="62"/>
      <c r="X517" s="62"/>
      <c r="Y517" s="62"/>
      <c r="Z517" s="62"/>
      <c r="AA517" s="62"/>
      <c r="AB517" s="62"/>
    </row>
    <row r="518" spans="1:28" ht="12.75" customHeight="1" x14ac:dyDescent="0.25">
      <c r="A518" s="259"/>
      <c r="B518" s="981"/>
      <c r="C518" s="943"/>
      <c r="D518" s="83" t="s">
        <v>702</v>
      </c>
      <c r="E518" s="84"/>
      <c r="F518" s="85"/>
      <c r="G518" s="84"/>
      <c r="H518" s="84"/>
      <c r="I518" s="84"/>
      <c r="J518" s="203"/>
      <c r="K518" s="62"/>
      <c r="L518" s="96"/>
      <c r="N518" s="10"/>
      <c r="O518"/>
      <c r="W518" s="62"/>
      <c r="X518" s="62"/>
      <c r="Y518" s="62"/>
      <c r="Z518" s="62"/>
      <c r="AA518" s="62"/>
      <c r="AB518" s="62"/>
    </row>
    <row r="519" spans="1:28" ht="15" customHeight="1" x14ac:dyDescent="0.25">
      <c r="A519" s="260" t="s">
        <v>726</v>
      </c>
      <c r="B519" s="978" t="s">
        <v>703</v>
      </c>
      <c r="C519" s="944">
        <v>101550</v>
      </c>
      <c r="D519" s="86" t="s">
        <v>704</v>
      </c>
      <c r="E519" s="87"/>
      <c r="F519" s="301" t="s">
        <v>705</v>
      </c>
      <c r="G519" s="302"/>
      <c r="H519" s="302"/>
      <c r="I519" s="302"/>
      <c r="J519" s="303"/>
      <c r="K519" s="62"/>
      <c r="L519" s="96"/>
      <c r="W519" s="62"/>
      <c r="X519" s="62"/>
      <c r="Y519" s="62"/>
      <c r="Z519" s="62"/>
      <c r="AA519" s="62"/>
      <c r="AB519" s="62"/>
    </row>
    <row r="520" spans="1:28" ht="87.5" x14ac:dyDescent="0.25">
      <c r="A520" s="260" t="s">
        <v>728</v>
      </c>
      <c r="B520" s="980" t="s">
        <v>706</v>
      </c>
      <c r="C520" s="945">
        <v>104931</v>
      </c>
      <c r="D520" s="89"/>
      <c r="E520" s="87"/>
      <c r="F520" s="304" t="s">
        <v>707</v>
      </c>
      <c r="G520" s="305"/>
      <c r="H520" s="305"/>
      <c r="I520" s="305"/>
      <c r="J520" s="306"/>
      <c r="K520" s="62"/>
      <c r="L520" s="96"/>
      <c r="P520" s="62"/>
      <c r="Q520" s="62"/>
      <c r="R520" s="62"/>
      <c r="S520" s="62"/>
      <c r="T520" s="62"/>
      <c r="U520" s="62"/>
      <c r="V520" s="62"/>
      <c r="W520" s="62"/>
      <c r="X520" s="62"/>
      <c r="Y520" s="62"/>
      <c r="Z520" s="62"/>
      <c r="AA520" s="62"/>
      <c r="AB520" s="62"/>
    </row>
    <row r="521" spans="1:28" ht="12.75" customHeight="1" x14ac:dyDescent="0.25">
      <c r="A521" s="259"/>
      <c r="B521" s="90"/>
      <c r="C521" s="946"/>
      <c r="D521" s="91"/>
      <c r="E521" s="91"/>
      <c r="F521" s="71"/>
      <c r="G521" s="71"/>
      <c r="H521" s="71"/>
      <c r="I521" s="71"/>
      <c r="J521" s="209"/>
      <c r="K521" s="62"/>
      <c r="L521" s="96"/>
      <c r="M521" s="62"/>
      <c r="P521" s="62"/>
      <c r="Q521" s="62"/>
      <c r="R521" s="62"/>
      <c r="S521" s="62"/>
      <c r="T521" s="62"/>
      <c r="U521" s="62"/>
      <c r="V521" s="62"/>
      <c r="W521" s="62"/>
      <c r="X521" s="62"/>
      <c r="Y521" s="62"/>
      <c r="Z521" s="62"/>
      <c r="AA521" s="62"/>
      <c r="AB521" s="62"/>
    </row>
    <row r="522" spans="1:28" ht="150" x14ac:dyDescent="0.25">
      <c r="A522" s="259" t="s">
        <v>727</v>
      </c>
      <c r="B522" s="980" t="s">
        <v>708</v>
      </c>
      <c r="C522" s="945">
        <v>108998</v>
      </c>
      <c r="D522" s="86" t="s">
        <v>709</v>
      </c>
      <c r="E522" s="87"/>
      <c r="F522" s="301" t="s">
        <v>710</v>
      </c>
      <c r="G522" s="302"/>
      <c r="H522" s="302"/>
      <c r="I522" s="302"/>
      <c r="J522" s="303"/>
      <c r="K522" s="62"/>
      <c r="L522" s="96"/>
      <c r="M522" s="62"/>
      <c r="P522" s="62"/>
      <c r="Q522" s="62"/>
      <c r="R522" s="62"/>
      <c r="S522" s="62"/>
      <c r="T522" s="62"/>
      <c r="U522" s="62"/>
      <c r="V522" s="62"/>
      <c r="W522" s="62"/>
      <c r="X522" s="62"/>
      <c r="Y522" s="62"/>
      <c r="Z522" s="62"/>
      <c r="AA522" s="62"/>
      <c r="AB522" s="62"/>
    </row>
    <row r="523" spans="1:28" ht="15" customHeight="1" x14ac:dyDescent="0.25">
      <c r="A523" s="259"/>
      <c r="B523" s="88"/>
      <c r="C523" s="945"/>
      <c r="D523" s="92" t="s">
        <v>711</v>
      </c>
      <c r="E523" s="82"/>
      <c r="F523" s="201"/>
      <c r="G523" s="202"/>
      <c r="H523" s="202"/>
      <c r="I523" s="202"/>
      <c r="J523" s="168"/>
      <c r="K523" s="62"/>
      <c r="L523" s="96"/>
      <c r="M523" s="62"/>
      <c r="N523" s="62"/>
      <c r="O523" s="96"/>
      <c r="P523" s="62"/>
      <c r="Q523" s="62"/>
      <c r="R523" s="62"/>
      <c r="S523" s="62"/>
      <c r="T523" s="62"/>
      <c r="U523" s="62"/>
      <c r="V523" s="62"/>
      <c r="W523" s="62"/>
      <c r="X523" s="62"/>
      <c r="Y523" s="62"/>
      <c r="Z523" s="62"/>
      <c r="AA523" s="62"/>
      <c r="AB523" s="62"/>
    </row>
    <row r="524" spans="1:28" x14ac:dyDescent="0.25">
      <c r="A524" s="259"/>
      <c r="B524" s="47"/>
      <c r="C524" s="943"/>
      <c r="D524" s="92" t="s">
        <v>712</v>
      </c>
      <c r="E524" s="82"/>
      <c r="F524" s="166"/>
      <c r="G524" s="167"/>
      <c r="H524" s="167"/>
      <c r="I524" s="167"/>
      <c r="J524" s="206"/>
      <c r="K524" s="62"/>
      <c r="L524" s="96"/>
      <c r="M524" s="62"/>
      <c r="N524" s="62"/>
      <c r="O524" s="96"/>
      <c r="P524" s="62"/>
      <c r="Q524" s="62"/>
      <c r="R524" s="62"/>
      <c r="S524" s="62"/>
      <c r="T524" s="62"/>
      <c r="U524" s="62"/>
      <c r="V524" s="62"/>
      <c r="W524" s="62"/>
      <c r="X524" s="62"/>
      <c r="Y524" s="62"/>
      <c r="Z524" s="62"/>
      <c r="AA524" s="62"/>
      <c r="AB524" s="62"/>
    </row>
    <row r="525" spans="1:28" ht="15" customHeight="1" x14ac:dyDescent="0.25">
      <c r="A525" s="259" t="s">
        <v>729</v>
      </c>
      <c r="B525" s="978" t="s">
        <v>713</v>
      </c>
      <c r="C525" s="947">
        <v>112380</v>
      </c>
      <c r="D525" s="89"/>
      <c r="E525" s="79"/>
      <c r="F525" s="93" t="s">
        <v>714</v>
      </c>
      <c r="G525" s="71"/>
      <c r="H525" s="71"/>
      <c r="I525" s="71"/>
      <c r="J525" s="77"/>
      <c r="K525" s="62"/>
      <c r="L525" s="96"/>
      <c r="M525" s="62"/>
      <c r="N525" s="62"/>
      <c r="O525" s="96"/>
      <c r="P525" s="62"/>
      <c r="Q525" s="62"/>
      <c r="R525" s="62"/>
      <c r="S525" s="62"/>
      <c r="T525" s="62"/>
      <c r="U525" s="62"/>
      <c r="V525" s="62"/>
      <c r="W525" s="62"/>
      <c r="X525" s="62"/>
      <c r="Y525" s="62"/>
      <c r="Z525" s="62"/>
      <c r="AA525" s="62"/>
      <c r="AB525" s="62"/>
    </row>
    <row r="526" spans="1:28" ht="75" x14ac:dyDescent="0.25">
      <c r="A526" s="259" t="s">
        <v>730</v>
      </c>
      <c r="B526" s="980" t="s">
        <v>715</v>
      </c>
      <c r="C526" s="948">
        <v>115765</v>
      </c>
      <c r="D526" s="89"/>
      <c r="E526" s="87"/>
      <c r="F526" s="204" t="s">
        <v>716</v>
      </c>
      <c r="G526" s="205"/>
      <c r="H526" s="205"/>
      <c r="I526" s="205"/>
      <c r="J526" s="207"/>
      <c r="K526" s="62"/>
      <c r="L526" s="96"/>
      <c r="M526" s="62"/>
      <c r="N526" s="62"/>
      <c r="O526" s="96"/>
      <c r="P526" s="62"/>
      <c r="Q526" s="62"/>
      <c r="R526" s="62"/>
      <c r="S526" s="62"/>
      <c r="T526" s="62"/>
      <c r="U526" s="62"/>
      <c r="V526" s="62"/>
      <c r="W526" s="62"/>
      <c r="X526" s="62"/>
      <c r="Y526" s="62"/>
      <c r="Z526" s="62"/>
      <c r="AA526" s="62"/>
      <c r="AB526" s="62"/>
    </row>
    <row r="527" spans="1:28" ht="12.75" customHeight="1" x14ac:dyDescent="0.25">
      <c r="A527" s="259"/>
      <c r="B527" s="90"/>
      <c r="C527" s="946"/>
      <c r="D527" s="76"/>
      <c r="E527" s="76"/>
      <c r="F527" s="71"/>
      <c r="G527" s="71"/>
      <c r="H527" s="71"/>
      <c r="I527" s="71"/>
      <c r="J527" s="77"/>
      <c r="K527" s="62"/>
      <c r="L527" s="96"/>
      <c r="M527" s="62"/>
      <c r="N527" s="62"/>
      <c r="O527" s="96"/>
      <c r="P527" s="62"/>
      <c r="Q527" s="62"/>
      <c r="R527" s="62"/>
      <c r="S527" s="62"/>
      <c r="T527" s="62"/>
      <c r="U527" s="62"/>
      <c r="V527" s="62"/>
      <c r="W527" s="62"/>
      <c r="X527" s="62"/>
      <c r="Y527" s="62"/>
      <c r="Z527" s="62"/>
      <c r="AA527" s="62"/>
      <c r="AB527" s="62"/>
    </row>
    <row r="528" spans="1:28" ht="137.5" x14ac:dyDescent="0.25">
      <c r="A528" s="259" t="s">
        <v>731</v>
      </c>
      <c r="B528" s="980" t="s">
        <v>717</v>
      </c>
      <c r="C528" s="948">
        <v>119828</v>
      </c>
      <c r="D528" s="94" t="s">
        <v>718</v>
      </c>
      <c r="E528" s="87"/>
      <c r="F528" s="307" t="s">
        <v>719</v>
      </c>
      <c r="G528" s="308"/>
      <c r="H528" s="308"/>
      <c r="I528" s="308"/>
      <c r="J528" s="309"/>
      <c r="K528" s="62" t="s">
        <v>355</v>
      </c>
      <c r="L528" s="96" t="s">
        <v>355</v>
      </c>
      <c r="M528" s="62"/>
      <c r="N528" s="62"/>
      <c r="O528" s="96"/>
      <c r="P528" s="62"/>
      <c r="Q528" s="62"/>
      <c r="R528" s="62"/>
      <c r="S528" s="62"/>
      <c r="T528" s="62"/>
      <c r="U528" s="62"/>
      <c r="V528" s="62"/>
      <c r="W528" s="62"/>
      <c r="X528" s="62"/>
      <c r="Y528" s="62"/>
      <c r="Z528" s="62"/>
      <c r="AA528" s="62"/>
      <c r="AB528" s="62"/>
    </row>
    <row r="529" spans="1:28" ht="12.75" customHeight="1" x14ac:dyDescent="0.25">
      <c r="A529" s="62"/>
      <c r="B529" s="928"/>
      <c r="C529" s="930"/>
      <c r="D529" s="928"/>
      <c r="E529" s="928"/>
      <c r="F529" s="929"/>
      <c r="G529" s="929"/>
      <c r="H529" s="929"/>
      <c r="I529" s="929"/>
      <c r="J529" s="929"/>
      <c r="K529" s="62"/>
      <c r="L529" s="62"/>
      <c r="M529" s="62"/>
      <c r="N529" s="62"/>
      <c r="O529" s="96"/>
      <c r="P529" s="62"/>
      <c r="Q529" s="62"/>
      <c r="R529" s="62"/>
      <c r="S529" s="62"/>
      <c r="T529" s="62"/>
      <c r="U529" s="62"/>
      <c r="V529" s="62"/>
      <c r="W529" s="62"/>
      <c r="X529" s="62"/>
      <c r="Y529" s="62"/>
      <c r="Z529" s="62"/>
      <c r="AA529" s="62"/>
      <c r="AB529" s="62"/>
    </row>
    <row r="530" spans="1:28" x14ac:dyDescent="0.25">
      <c r="M530" s="62"/>
      <c r="N530" s="62"/>
      <c r="O530" s="96"/>
      <c r="P530" s="62"/>
      <c r="Q530" s="62"/>
      <c r="R530" s="62"/>
      <c r="S530" s="62"/>
      <c r="T530" s="62"/>
      <c r="U530" s="62"/>
      <c r="V530" s="62"/>
    </row>
    <row r="531" spans="1:28" x14ac:dyDescent="0.25">
      <c r="B531" s="43"/>
    </row>
  </sheetData>
  <mergeCells count="75">
    <mergeCell ref="E146:G146"/>
    <mergeCell ref="E147:G147"/>
    <mergeCell ref="E137:G137"/>
    <mergeCell ref="E138:G138"/>
    <mergeCell ref="E128:G128"/>
    <mergeCell ref="E129:G129"/>
    <mergeCell ref="E130:G130"/>
    <mergeCell ref="E131:G131"/>
    <mergeCell ref="E132:G132"/>
    <mergeCell ref="E144:G144"/>
    <mergeCell ref="E145:G145"/>
    <mergeCell ref="E134:G134"/>
    <mergeCell ref="E135:G135"/>
    <mergeCell ref="E136:G136"/>
    <mergeCell ref="B453:D453"/>
    <mergeCell ref="A10:A12"/>
    <mergeCell ref="D10:D11"/>
    <mergeCell ref="A13:A20"/>
    <mergeCell ref="D13:D14"/>
    <mergeCell ref="D81:E81"/>
    <mergeCell ref="A418:A419"/>
    <mergeCell ref="D179:E179"/>
    <mergeCell ref="A103:H105"/>
    <mergeCell ref="A112:H114"/>
    <mergeCell ref="D26:D27"/>
    <mergeCell ref="D82:E82"/>
    <mergeCell ref="D88:E88"/>
    <mergeCell ref="D89:E89"/>
    <mergeCell ref="E127:G127"/>
    <mergeCell ref="E126:H126"/>
    <mergeCell ref="A210:A211"/>
    <mergeCell ref="B370:H371"/>
    <mergeCell ref="A372:G373"/>
    <mergeCell ref="A82:A86"/>
    <mergeCell ref="B84:B85"/>
    <mergeCell ref="C84:C85"/>
    <mergeCell ref="D86:E87"/>
    <mergeCell ref="E133:G133"/>
    <mergeCell ref="A169:B169"/>
    <mergeCell ref="B210:B211"/>
    <mergeCell ref="E139:G139"/>
    <mergeCell ref="E140:G140"/>
    <mergeCell ref="E141:G141"/>
    <mergeCell ref="E142:G142"/>
    <mergeCell ref="E143:G143"/>
    <mergeCell ref="B178:B179"/>
    <mergeCell ref="G503:G504"/>
    <mergeCell ref="G483:G484"/>
    <mergeCell ref="B471:D471"/>
    <mergeCell ref="B472:D472"/>
    <mergeCell ref="B475:D475"/>
    <mergeCell ref="G500:G502"/>
    <mergeCell ref="H483:H484"/>
    <mergeCell ref="B458:D458"/>
    <mergeCell ref="A395:E395"/>
    <mergeCell ref="B477:D477"/>
    <mergeCell ref="B454:D454"/>
    <mergeCell ref="B462:D462"/>
    <mergeCell ref="B468:D468"/>
    <mergeCell ref="B469:D469"/>
    <mergeCell ref="B467:D467"/>
    <mergeCell ref="B455:D455"/>
    <mergeCell ref="B456:D456"/>
    <mergeCell ref="B457:D457"/>
    <mergeCell ref="B460:D460"/>
    <mergeCell ref="B459:D459"/>
    <mergeCell ref="B461:D461"/>
    <mergeCell ref="B440:D440"/>
    <mergeCell ref="D15:D17"/>
    <mergeCell ref="D18:D20"/>
    <mergeCell ref="D29:D33"/>
    <mergeCell ref="D34:D36"/>
    <mergeCell ref="A151:B151"/>
    <mergeCell ref="C151:D151"/>
    <mergeCell ref="A26:A28"/>
  </mergeCells>
  <phoneticPr fontId="27" type="noConversion"/>
  <hyperlinks>
    <hyperlink ref="A59"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D3" sqref="D3"/>
    </sheetView>
  </sheetViews>
  <sheetFormatPr defaultRowHeight="12.5" x14ac:dyDescent="0.25"/>
  <cols>
    <col min="1" max="1" width="40.26953125" customWidth="1"/>
    <col min="2" max="3" width="9.81640625" customWidth="1"/>
    <col min="4" max="4" width="6.7265625" customWidth="1"/>
    <col min="5" max="10" width="6.54296875" bestFit="1" customWidth="1"/>
    <col min="11" max="12" width="6.1796875" customWidth="1"/>
  </cols>
  <sheetData>
    <row r="1" spans="1:15" ht="13" x14ac:dyDescent="0.3">
      <c r="A1" s="130" t="s">
        <v>208</v>
      </c>
      <c r="B1" s="130"/>
      <c r="C1" s="233">
        <f>'MD Rates'!H1</f>
        <v>44652</v>
      </c>
      <c r="D1" s="130" t="s">
        <v>209</v>
      </c>
      <c r="E1" s="131"/>
      <c r="F1" s="131"/>
      <c r="G1" s="131"/>
      <c r="H1" s="131"/>
      <c r="I1" s="131"/>
      <c r="J1" s="131"/>
      <c r="K1" s="131"/>
      <c r="L1" s="131"/>
      <c r="M1" s="131"/>
      <c r="N1" s="131"/>
      <c r="O1" s="131"/>
    </row>
    <row r="2" spans="1:15" ht="12.75" customHeight="1" x14ac:dyDescent="0.3">
      <c r="A2" s="130" t="str">
        <f>'MD Rates'!A2</f>
        <v xml:space="preserve">Pay Circular (M&amp;D) 3/2022 </v>
      </c>
      <c r="B2" s="130"/>
      <c r="C2" s="6"/>
      <c r="D2" s="130"/>
      <c r="E2" s="131"/>
      <c r="F2" s="131"/>
      <c r="G2" s="131"/>
      <c r="H2" s="131"/>
      <c r="I2" s="131"/>
      <c r="J2" s="131"/>
      <c r="K2" s="131"/>
      <c r="L2" s="131"/>
      <c r="M2" s="131"/>
      <c r="N2" s="1168" t="s">
        <v>196</v>
      </c>
      <c r="O2" s="1168" t="s">
        <v>197</v>
      </c>
    </row>
    <row r="3" spans="1:15" ht="13" x14ac:dyDescent="0.3">
      <c r="A3" s="130"/>
      <c r="B3" s="130"/>
      <c r="C3" s="6"/>
      <c r="D3" s="130"/>
      <c r="E3" s="131"/>
      <c r="F3" s="131"/>
      <c r="G3" s="131"/>
      <c r="H3" s="131"/>
      <c r="I3" s="131"/>
      <c r="J3" s="131"/>
      <c r="K3" s="131"/>
      <c r="L3" s="131"/>
      <c r="M3" s="131"/>
      <c r="N3" s="1168"/>
      <c r="O3" s="1168"/>
    </row>
    <row r="4" spans="1:15" ht="13.5" thickBot="1" x14ac:dyDescent="0.35">
      <c r="A4" s="130"/>
      <c r="B4" s="130"/>
      <c r="C4" s="6"/>
      <c r="D4" s="130"/>
      <c r="E4" s="131"/>
      <c r="F4" s="131"/>
      <c r="G4" s="131"/>
      <c r="H4" s="131"/>
      <c r="I4" s="131"/>
      <c r="J4" s="131"/>
      <c r="K4" s="131"/>
      <c r="L4" s="131"/>
      <c r="M4" s="131"/>
      <c r="N4" s="1168"/>
      <c r="O4" s="1168"/>
    </row>
    <row r="5" spans="1:15" ht="13" thickBot="1" x14ac:dyDescent="0.3">
      <c r="B5" s="440" t="s">
        <v>210</v>
      </c>
      <c r="C5" s="402">
        <v>1</v>
      </c>
      <c r="D5" s="402">
        <v>2</v>
      </c>
      <c r="E5" s="402">
        <v>3</v>
      </c>
      <c r="F5" s="402">
        <v>4</v>
      </c>
      <c r="G5" s="402">
        <v>5</v>
      </c>
      <c r="H5" s="402">
        <v>6</v>
      </c>
      <c r="I5" s="402">
        <v>7</v>
      </c>
      <c r="J5" s="845" t="s">
        <v>355</v>
      </c>
      <c r="K5" s="407" t="s">
        <v>224</v>
      </c>
      <c r="L5" s="407" t="s">
        <v>355</v>
      </c>
      <c r="N5" s="1169"/>
      <c r="O5" s="1169"/>
    </row>
    <row r="6" spans="1:15" ht="13" x14ac:dyDescent="0.3">
      <c r="A6" s="441"/>
      <c r="B6" s="442" t="s">
        <v>162</v>
      </c>
      <c r="C6" s="443">
        <v>10</v>
      </c>
      <c r="D6" s="385">
        <v>20</v>
      </c>
      <c r="E6" s="385">
        <v>40</v>
      </c>
      <c r="F6" s="385">
        <v>70</v>
      </c>
      <c r="G6" s="385">
        <v>100</v>
      </c>
      <c r="H6" s="385">
        <v>130</v>
      </c>
      <c r="I6" s="385">
        <v>160</v>
      </c>
      <c r="J6" s="848"/>
      <c r="K6" s="444"/>
      <c r="L6" s="444"/>
      <c r="N6" s="523"/>
      <c r="O6" s="523"/>
    </row>
    <row r="7" spans="1:15" ht="13.5" thickBot="1" x14ac:dyDescent="0.35">
      <c r="A7" s="417" t="s">
        <v>1148</v>
      </c>
      <c r="B7" s="882" t="s">
        <v>165</v>
      </c>
      <c r="C7" s="883">
        <v>0</v>
      </c>
      <c r="D7" s="881">
        <f>'Pay Scale K'!D4</f>
        <v>33689</v>
      </c>
      <c r="E7" s="881">
        <f>'Pay Scale K'!D6</f>
        <v>35757</v>
      </c>
      <c r="F7" s="881">
        <f>'Pay Scale K'!D9</f>
        <v>37825</v>
      </c>
      <c r="G7" s="881">
        <f>'Pay Scale K'!D12</f>
        <v>39892</v>
      </c>
      <c r="H7" s="881">
        <f>'Pay Scale K'!D15</f>
        <v>41960</v>
      </c>
      <c r="I7" s="881">
        <f>'Pay Scale K'!D18</f>
        <v>44028</v>
      </c>
      <c r="J7" s="848"/>
      <c r="K7" s="444"/>
      <c r="L7" s="444"/>
      <c r="M7" s="133"/>
      <c r="N7" s="533">
        <v>40</v>
      </c>
      <c r="O7" s="533"/>
    </row>
    <row r="8" spans="1:15" ht="13.5" thickBot="1" x14ac:dyDescent="0.35">
      <c r="A8" s="154"/>
      <c r="B8" s="158"/>
      <c r="C8" s="368"/>
      <c r="D8" s="368"/>
      <c r="E8" s="368"/>
      <c r="F8" s="368"/>
      <c r="G8" s="368"/>
      <c r="H8" s="368"/>
      <c r="I8" s="368"/>
      <c r="J8" s="444"/>
      <c r="K8" s="444"/>
      <c r="L8" s="444"/>
      <c r="M8" s="133"/>
      <c r="N8" s="533"/>
      <c r="O8" s="533"/>
    </row>
    <row r="9" spans="1:15" ht="13.5" thickBot="1" x14ac:dyDescent="0.35">
      <c r="A9" s="154"/>
      <c r="B9" s="440" t="s">
        <v>210</v>
      </c>
      <c r="C9" s="402">
        <v>1</v>
      </c>
      <c r="D9" s="402">
        <v>2</v>
      </c>
      <c r="E9" s="402">
        <v>3</v>
      </c>
      <c r="F9" s="402">
        <v>4</v>
      </c>
      <c r="G9" s="402">
        <v>5</v>
      </c>
      <c r="H9" s="402">
        <v>6</v>
      </c>
      <c r="I9" s="402">
        <v>7</v>
      </c>
      <c r="J9" s="402">
        <v>8</v>
      </c>
      <c r="K9" s="446">
        <v>9</v>
      </c>
      <c r="L9" s="447">
        <v>10</v>
      </c>
      <c r="M9" s="1071"/>
      <c r="N9" s="533"/>
      <c r="O9" s="533"/>
    </row>
    <row r="10" spans="1:15" ht="13" x14ac:dyDescent="0.3">
      <c r="A10" s="357"/>
      <c r="B10" s="326" t="s">
        <v>162</v>
      </c>
      <c r="C10" s="448">
        <v>30</v>
      </c>
      <c r="D10" s="385">
        <v>60</v>
      </c>
      <c r="E10" s="385">
        <v>90</v>
      </c>
      <c r="F10" s="443">
        <v>110</v>
      </c>
      <c r="G10" s="385">
        <v>140</v>
      </c>
      <c r="H10" s="385">
        <v>180</v>
      </c>
      <c r="I10" s="385">
        <v>210</v>
      </c>
      <c r="J10" s="385">
        <v>230</v>
      </c>
      <c r="K10" s="385">
        <v>250</v>
      </c>
      <c r="L10" s="385">
        <v>266</v>
      </c>
      <c r="M10" s="1071"/>
      <c r="N10" s="533"/>
      <c r="O10" s="533"/>
    </row>
    <row r="11" spans="1:15" ht="13.5" thickBot="1" x14ac:dyDescent="0.35">
      <c r="A11" s="358" t="s">
        <v>211</v>
      </c>
      <c r="B11" s="337" t="s">
        <v>165</v>
      </c>
      <c r="C11" s="1072">
        <f>'Pay Scale K'!D5</f>
        <v>35254</v>
      </c>
      <c r="D11" s="1073">
        <f>'Pay Scale K'!D8</f>
        <v>37000</v>
      </c>
      <c r="E11" s="1073">
        <f>'Pay Scale K'!D11</f>
        <v>38746</v>
      </c>
      <c r="F11" s="1074">
        <f>'Pay Scale K'!D13</f>
        <v>40492</v>
      </c>
      <c r="G11" s="1073">
        <f>'Pay Scale K'!D16</f>
        <v>42598</v>
      </c>
      <c r="H11" s="1073">
        <f>'Pay Scale K'!D20</f>
        <v>44705</v>
      </c>
      <c r="I11" s="1073">
        <f>'Pay Scale K'!D22</f>
        <v>46812</v>
      </c>
      <c r="J11" s="1073">
        <f>'Pay Scale K'!D24</f>
        <v>48918</v>
      </c>
      <c r="K11" s="1073">
        <f>'Pay Scale K'!D26</f>
        <v>51025</v>
      </c>
      <c r="L11" s="1073">
        <f>'Pay Scale K'!D28</f>
        <v>53132</v>
      </c>
      <c r="M11" s="1071"/>
      <c r="N11" s="533">
        <v>40</v>
      </c>
      <c r="O11" s="533"/>
    </row>
    <row r="12" spans="1:15" ht="13.5" thickBot="1" x14ac:dyDescent="0.35">
      <c r="A12" s="154"/>
      <c r="B12" s="158"/>
      <c r="C12" s="449"/>
      <c r="D12" s="449"/>
      <c r="E12" s="449"/>
      <c r="F12" s="449"/>
      <c r="G12" s="449"/>
      <c r="H12" s="449"/>
      <c r="I12" s="449"/>
      <c r="J12" s="449"/>
      <c r="K12" s="449"/>
      <c r="L12" s="449"/>
      <c r="M12" s="133"/>
      <c r="N12" s="533"/>
      <c r="O12" s="533"/>
    </row>
    <row r="13" spans="1:15" ht="13.5" thickBot="1" x14ac:dyDescent="0.35">
      <c r="A13" s="154"/>
      <c r="B13" s="440" t="s">
        <v>210</v>
      </c>
      <c r="C13" s="402">
        <v>1</v>
      </c>
      <c r="D13" s="402">
        <v>2</v>
      </c>
      <c r="E13" s="402">
        <v>3</v>
      </c>
      <c r="F13" s="402">
        <v>4</v>
      </c>
      <c r="G13" s="402">
        <v>5</v>
      </c>
      <c r="H13" s="402">
        <v>6</v>
      </c>
      <c r="I13" s="402">
        <v>7</v>
      </c>
      <c r="J13" s="451">
        <v>8</v>
      </c>
      <c r="K13" s="450"/>
      <c r="L13" s="847"/>
      <c r="M13" s="133"/>
      <c r="N13" s="533"/>
      <c r="O13" s="533"/>
    </row>
    <row r="14" spans="1:15" ht="13" x14ac:dyDescent="0.3">
      <c r="A14" s="357"/>
      <c r="B14" s="326" t="s">
        <v>162</v>
      </c>
      <c r="C14" s="384">
        <v>50</v>
      </c>
      <c r="D14" s="384">
        <v>80</v>
      </c>
      <c r="E14" s="384">
        <v>120</v>
      </c>
      <c r="F14" s="384">
        <v>150</v>
      </c>
      <c r="G14" s="384">
        <v>170</v>
      </c>
      <c r="H14" s="384">
        <v>200</v>
      </c>
      <c r="I14" s="384">
        <v>220</v>
      </c>
      <c r="J14" s="384">
        <v>240</v>
      </c>
      <c r="K14" s="450"/>
      <c r="L14" s="847"/>
      <c r="M14" s="133"/>
      <c r="N14" s="533"/>
      <c r="O14" s="533"/>
    </row>
    <row r="15" spans="1:15" ht="13.5" thickBot="1" x14ac:dyDescent="0.35">
      <c r="A15" s="358" t="s">
        <v>212</v>
      </c>
      <c r="B15" s="337" t="s">
        <v>165</v>
      </c>
      <c r="C15" s="366">
        <f>'Pay Scale K'!D7</f>
        <v>37624</v>
      </c>
      <c r="D15" s="366">
        <f>'Pay Scale K'!D10</f>
        <v>39661</v>
      </c>
      <c r="E15" s="366">
        <f>'Pay Scale K'!D14</f>
        <v>41697</v>
      </c>
      <c r="F15" s="366">
        <f>'Pay Scale K'!D17</f>
        <v>43734</v>
      </c>
      <c r="G15" s="366">
        <f>'Pay Scale K'!D19</f>
        <v>45771</v>
      </c>
      <c r="H15" s="366">
        <f>'Pay Scale K'!D21</f>
        <v>47808</v>
      </c>
      <c r="I15" s="366">
        <f>'Pay Scale K'!D23</f>
        <v>49845</v>
      </c>
      <c r="J15" s="366">
        <f>'Pay Scale K'!D25</f>
        <v>51883</v>
      </c>
      <c r="K15" s="450"/>
      <c r="L15" s="847"/>
      <c r="M15" s="133"/>
      <c r="N15" s="533">
        <v>37</v>
      </c>
      <c r="O15" s="533"/>
    </row>
    <row r="16" spans="1:15" ht="13.5" thickBot="1" x14ac:dyDescent="0.35">
      <c r="A16" s="154"/>
      <c r="B16" s="158"/>
      <c r="C16" s="368"/>
      <c r="D16" s="368"/>
      <c r="E16" s="368"/>
      <c r="F16" s="368"/>
      <c r="G16" s="368"/>
      <c r="H16" s="368"/>
      <c r="I16" s="368"/>
      <c r="J16" s="368"/>
      <c r="K16" s="450"/>
      <c r="L16" s="847"/>
      <c r="M16" s="133"/>
      <c r="N16" s="533"/>
      <c r="O16" s="533"/>
    </row>
    <row r="17" spans="1:15" ht="13.5" thickBot="1" x14ac:dyDescent="0.35">
      <c r="A17" s="154"/>
      <c r="B17" s="440" t="s">
        <v>210</v>
      </c>
      <c r="C17" s="402">
        <v>1</v>
      </c>
      <c r="D17" s="402">
        <v>2</v>
      </c>
      <c r="E17" s="402">
        <v>3</v>
      </c>
      <c r="F17" s="431">
        <v>4</v>
      </c>
      <c r="G17" s="402">
        <v>5</v>
      </c>
      <c r="H17" s="402">
        <v>6</v>
      </c>
      <c r="I17" s="402">
        <v>7</v>
      </c>
      <c r="J17" s="400">
        <v>8</v>
      </c>
      <c r="K17" s="450"/>
      <c r="L17" s="847"/>
      <c r="M17" s="133"/>
      <c r="N17" s="533"/>
      <c r="O17" s="533"/>
    </row>
    <row r="18" spans="1:15" ht="13" x14ac:dyDescent="0.3">
      <c r="A18" s="357"/>
      <c r="B18" s="326" t="s">
        <v>162</v>
      </c>
      <c r="C18" s="384">
        <v>260</v>
      </c>
      <c r="D18" s="384">
        <v>270</v>
      </c>
      <c r="E18" s="453">
        <v>280</v>
      </c>
      <c r="F18" s="384">
        <v>290</v>
      </c>
      <c r="G18" s="454">
        <v>300</v>
      </c>
      <c r="H18" s="384">
        <v>320</v>
      </c>
      <c r="I18" s="384">
        <v>340</v>
      </c>
      <c r="J18" s="384">
        <v>350</v>
      </c>
      <c r="K18" s="450"/>
      <c r="L18" s="847"/>
      <c r="M18" s="133"/>
      <c r="N18" s="533"/>
      <c r="O18" s="533"/>
    </row>
    <row r="19" spans="1:15" ht="13.5" thickBot="1" x14ac:dyDescent="0.35">
      <c r="A19" s="358" t="s">
        <v>213</v>
      </c>
      <c r="B19" s="337" t="s">
        <v>165</v>
      </c>
      <c r="C19" s="366">
        <f>'Pay Scale K'!D27</f>
        <v>53166</v>
      </c>
      <c r="D19" s="366">
        <f>'Pay Scale K'!D29</f>
        <v>56402</v>
      </c>
      <c r="E19" s="455">
        <f>'Pay Scale K'!D30</f>
        <v>59637</v>
      </c>
      <c r="F19" s="366">
        <f>'Pay Scale K'!D32</f>
        <v>62872</v>
      </c>
      <c r="G19" s="445">
        <f>'Pay Scale K'!D33</f>
        <v>66109</v>
      </c>
      <c r="H19" s="366">
        <f>'Pay Scale K'!D34</f>
        <v>69344</v>
      </c>
      <c r="I19" s="366">
        <f>'Pay Scale K'!D36</f>
        <v>72579</v>
      </c>
      <c r="J19" s="366">
        <f>'Pay Scale K'!D37</f>
        <v>75815</v>
      </c>
      <c r="K19" s="450"/>
      <c r="L19" s="847"/>
      <c r="M19" s="133"/>
      <c r="N19" s="533">
        <v>37</v>
      </c>
      <c r="O19" s="533"/>
    </row>
    <row r="20" spans="1:15" ht="13.5" thickBot="1" x14ac:dyDescent="0.35">
      <c r="A20" s="154"/>
      <c r="B20" s="158"/>
      <c r="C20" s="368"/>
      <c r="D20" s="368"/>
      <c r="E20" s="368"/>
      <c r="F20" s="368"/>
      <c r="G20" s="368"/>
      <c r="H20" s="368"/>
      <c r="I20" s="368"/>
      <c r="J20" s="368"/>
      <c r="K20" s="450"/>
      <c r="L20" s="847"/>
      <c r="M20" s="133"/>
      <c r="N20" s="533"/>
      <c r="O20" s="533"/>
    </row>
    <row r="21" spans="1:15" ht="13.5" thickBot="1" x14ac:dyDescent="0.35">
      <c r="A21" s="154"/>
      <c r="B21" s="440" t="s">
        <v>210</v>
      </c>
      <c r="C21" s="402">
        <v>1</v>
      </c>
      <c r="D21" s="402">
        <v>2</v>
      </c>
      <c r="E21" s="402">
        <v>3</v>
      </c>
      <c r="F21" s="402">
        <v>4</v>
      </c>
      <c r="G21" s="402">
        <v>5</v>
      </c>
      <c r="H21" s="402">
        <v>6</v>
      </c>
      <c r="I21" s="402">
        <v>7</v>
      </c>
      <c r="J21" s="400">
        <v>8</v>
      </c>
      <c r="K21" s="450"/>
      <c r="L21" s="847"/>
      <c r="M21" s="133"/>
      <c r="N21" s="533"/>
      <c r="O21" s="533"/>
    </row>
    <row r="22" spans="1:15" ht="13" x14ac:dyDescent="0.3">
      <c r="A22" s="357"/>
      <c r="B22" s="326" t="s">
        <v>162</v>
      </c>
      <c r="C22" s="384">
        <v>440</v>
      </c>
      <c r="D22" s="384">
        <v>480</v>
      </c>
      <c r="E22" s="384">
        <v>500</v>
      </c>
      <c r="F22" s="384">
        <v>510</v>
      </c>
      <c r="G22" s="384">
        <v>520</v>
      </c>
      <c r="H22" s="384">
        <v>550</v>
      </c>
      <c r="I22" s="384">
        <v>560</v>
      </c>
      <c r="J22" s="384">
        <v>570</v>
      </c>
      <c r="K22" s="450"/>
      <c r="L22" s="847"/>
      <c r="M22" s="133"/>
      <c r="N22" s="533"/>
      <c r="O22" s="533"/>
    </row>
    <row r="23" spans="1:15" ht="13.5" thickBot="1" x14ac:dyDescent="0.35">
      <c r="A23" s="358" t="s">
        <v>214</v>
      </c>
      <c r="B23" s="337" t="s">
        <v>165</v>
      </c>
      <c r="C23" s="975">
        <f>'Pay Scale K'!D44</f>
        <v>98372</v>
      </c>
      <c r="D23" s="975">
        <f>'Pay Scale K'!D49</f>
        <v>101640</v>
      </c>
      <c r="E23" s="975">
        <f>'Pay Scale K'!D51</f>
        <v>104908</v>
      </c>
      <c r="F23" s="975">
        <f>'Pay Scale K'!D53</f>
        <v>108176</v>
      </c>
      <c r="G23" s="975">
        <f>'Pay Scale K'!D56</f>
        <v>111444</v>
      </c>
      <c r="H23" s="975">
        <f>'Pay Scale K'!D58</f>
        <v>114712</v>
      </c>
      <c r="I23" s="975">
        <f>'Pay Scale K'!D60</f>
        <v>117980</v>
      </c>
      <c r="J23" s="975">
        <f>'Pay Scale K'!D61</f>
        <v>121248</v>
      </c>
      <c r="K23" s="450"/>
      <c r="L23" s="847"/>
      <c r="M23" s="133"/>
      <c r="N23" s="533">
        <v>38.5</v>
      </c>
      <c r="O23" s="533"/>
    </row>
    <row r="24" spans="1:15" ht="13.5" thickBot="1" x14ac:dyDescent="0.35">
      <c r="A24" s="154"/>
      <c r="B24" s="158"/>
      <c r="C24" s="368"/>
      <c r="D24" s="368"/>
      <c r="E24" s="368"/>
      <c r="F24" s="368"/>
      <c r="G24" s="368"/>
      <c r="H24" s="368"/>
      <c r="I24" s="368"/>
      <c r="J24" s="368"/>
      <c r="K24" s="450"/>
      <c r="L24" s="450"/>
      <c r="M24" s="133"/>
      <c r="N24" s="533"/>
      <c r="O24" s="533"/>
    </row>
    <row r="25" spans="1:15" ht="13.5" thickBot="1" x14ac:dyDescent="0.35">
      <c r="A25" s="154"/>
      <c r="B25" s="440" t="s">
        <v>210</v>
      </c>
      <c r="C25" s="402">
        <v>1</v>
      </c>
      <c r="D25" s="402">
        <v>2</v>
      </c>
      <c r="E25" s="402">
        <v>3</v>
      </c>
      <c r="F25" s="402">
        <v>4</v>
      </c>
      <c r="G25" s="402">
        <v>5</v>
      </c>
      <c r="H25" s="368"/>
      <c r="I25" s="792"/>
      <c r="J25" s="368"/>
      <c r="K25" s="450"/>
      <c r="L25" s="450"/>
      <c r="M25" s="133"/>
      <c r="N25" s="533"/>
      <c r="O25" s="533"/>
    </row>
    <row r="26" spans="1:15" ht="13" x14ac:dyDescent="0.3">
      <c r="A26" s="357"/>
      <c r="B26" s="326" t="s">
        <v>162</v>
      </c>
      <c r="C26" s="384">
        <v>330</v>
      </c>
      <c r="D26" s="384">
        <v>380</v>
      </c>
      <c r="E26" s="384">
        <v>390</v>
      </c>
      <c r="F26" s="384">
        <v>410</v>
      </c>
      <c r="G26" s="384">
        <v>420</v>
      </c>
      <c r="H26" s="450"/>
      <c r="I26" s="847"/>
      <c r="J26" s="450"/>
      <c r="K26" s="450"/>
      <c r="L26" s="368"/>
      <c r="M26" s="19"/>
      <c r="N26" s="534"/>
      <c r="O26" s="534"/>
    </row>
    <row r="27" spans="1:15" ht="13.5" thickBot="1" x14ac:dyDescent="0.35">
      <c r="A27" s="358" t="s">
        <v>215</v>
      </c>
      <c r="B27" s="337" t="s">
        <v>165</v>
      </c>
      <c r="C27" s="975">
        <f>'Pay Scale K'!D35</f>
        <v>73367</v>
      </c>
      <c r="D27" s="975">
        <f>'Pay Scale K'!D38</f>
        <v>78617</v>
      </c>
      <c r="E27" s="975">
        <f>'Pay Scale K'!D39</f>
        <v>83868</v>
      </c>
      <c r="F27" s="975">
        <f>'Pay Scale K'!D40</f>
        <v>89117</v>
      </c>
      <c r="G27" s="975">
        <f>'Pay Scale K'!D42</f>
        <v>95104</v>
      </c>
      <c r="H27" s="450"/>
      <c r="I27" s="847"/>
      <c r="J27" s="450"/>
      <c r="K27" s="450"/>
      <c r="L27" s="368"/>
      <c r="M27" s="19"/>
      <c r="N27" s="534">
        <v>38.5</v>
      </c>
      <c r="O27" s="534"/>
    </row>
    <row r="28" spans="1:15" ht="13.5" thickBot="1" x14ac:dyDescent="0.35">
      <c r="A28" s="154"/>
      <c r="B28" s="158"/>
      <c r="C28" s="368"/>
      <c r="D28" s="368"/>
      <c r="E28" s="368"/>
      <c r="F28" s="368"/>
      <c r="G28" s="368"/>
      <c r="H28" s="450"/>
      <c r="I28" s="450"/>
      <c r="J28" s="450"/>
      <c r="K28" s="450"/>
      <c r="L28" s="368"/>
      <c r="M28" s="19"/>
      <c r="N28" s="534"/>
      <c r="O28" s="534"/>
    </row>
    <row r="29" spans="1:15" ht="13.5" thickBot="1" x14ac:dyDescent="0.35">
      <c r="A29" s="154"/>
      <c r="B29" s="440" t="s">
        <v>210</v>
      </c>
      <c r="C29" s="402">
        <v>1</v>
      </c>
      <c r="D29" s="444"/>
      <c r="E29" s="444"/>
      <c r="F29" s="444"/>
      <c r="G29" s="444"/>
      <c r="H29" s="444"/>
      <c r="I29" s="444"/>
      <c r="J29" s="444"/>
      <c r="K29" s="444"/>
      <c r="L29" s="403"/>
      <c r="M29" s="19"/>
      <c r="N29" s="534"/>
      <c r="O29" s="534"/>
    </row>
    <row r="30" spans="1:15" ht="13" x14ac:dyDescent="0.3">
      <c r="A30" s="357"/>
      <c r="B30" s="326" t="s">
        <v>162</v>
      </c>
      <c r="C30" s="385">
        <v>450</v>
      </c>
      <c r="D30" s="444"/>
      <c r="E30" s="444"/>
      <c r="F30" s="444"/>
      <c r="G30" s="444"/>
      <c r="H30" s="444"/>
      <c r="I30" s="444"/>
      <c r="J30" s="444"/>
      <c r="K30" s="444"/>
      <c r="L30" s="403"/>
      <c r="M30" s="19"/>
      <c r="N30" s="534"/>
      <c r="O30" s="534"/>
    </row>
    <row r="31" spans="1:15" ht="13.5" thickBot="1" x14ac:dyDescent="0.35">
      <c r="A31" s="358" t="s">
        <v>216</v>
      </c>
      <c r="B31" s="337" t="s">
        <v>165</v>
      </c>
      <c r="C31" s="975">
        <f>'Pay Scale K'!D45</f>
        <v>99240</v>
      </c>
      <c r="D31" s="444"/>
      <c r="E31" s="848"/>
      <c r="F31" s="444"/>
      <c r="G31" s="444"/>
      <c r="H31" s="444"/>
      <c r="I31" s="444"/>
      <c r="J31" s="444"/>
      <c r="K31" s="444"/>
      <c r="L31" s="403"/>
      <c r="M31" s="19"/>
      <c r="N31" s="534">
        <v>38.5</v>
      </c>
      <c r="O31" s="534"/>
    </row>
    <row r="32" spans="1:15" ht="13.5" thickBot="1" x14ac:dyDescent="0.35">
      <c r="A32" s="154"/>
      <c r="B32" s="158"/>
      <c r="C32" s="368"/>
      <c r="D32" s="444"/>
      <c r="E32" s="848"/>
      <c r="F32" s="444"/>
      <c r="G32" s="444"/>
      <c r="H32" s="444"/>
      <c r="I32" s="444"/>
      <c r="J32" s="444"/>
      <c r="K32" s="444"/>
      <c r="L32" s="403"/>
      <c r="M32" s="19"/>
      <c r="N32" s="534"/>
      <c r="O32" s="534"/>
    </row>
    <row r="33" spans="1:15" ht="13.5" thickBot="1" x14ac:dyDescent="0.35">
      <c r="A33" s="154"/>
      <c r="B33" s="440" t="s">
        <v>210</v>
      </c>
      <c r="C33" s="402">
        <v>1</v>
      </c>
      <c r="D33" s="444"/>
      <c r="E33" s="848"/>
      <c r="F33" s="444"/>
      <c r="G33" s="444"/>
      <c r="H33" s="444"/>
      <c r="I33" s="444"/>
      <c r="J33" s="444"/>
      <c r="K33" s="444"/>
      <c r="L33" s="403"/>
      <c r="M33" s="19"/>
      <c r="N33" s="534"/>
      <c r="O33" s="534"/>
    </row>
    <row r="34" spans="1:15" ht="13" x14ac:dyDescent="0.3">
      <c r="A34" s="357"/>
      <c r="B34" s="326" t="s">
        <v>162</v>
      </c>
      <c r="C34" s="384">
        <v>460</v>
      </c>
      <c r="D34" s="444"/>
      <c r="E34" s="848"/>
      <c r="F34" s="444"/>
      <c r="G34" s="444"/>
      <c r="H34" s="444"/>
      <c r="I34" s="444"/>
      <c r="J34" s="444"/>
      <c r="K34" s="444"/>
      <c r="L34" s="403"/>
      <c r="M34" s="19"/>
      <c r="N34" s="534"/>
      <c r="O34" s="534"/>
    </row>
    <row r="35" spans="1:15" ht="13.5" thickBot="1" x14ac:dyDescent="0.35">
      <c r="A35" s="358" t="s">
        <v>217</v>
      </c>
      <c r="B35" s="337" t="s">
        <v>165</v>
      </c>
      <c r="C35" s="975">
        <f>'Pay Scale K'!D46</f>
        <v>100292</v>
      </c>
      <c r="D35" s="444"/>
      <c r="E35" s="848"/>
      <c r="F35" s="444"/>
      <c r="G35" s="444"/>
      <c r="H35" s="444"/>
      <c r="I35" s="444"/>
      <c r="J35" s="444"/>
      <c r="K35" s="444"/>
      <c r="L35" s="403"/>
      <c r="M35" s="19"/>
      <c r="N35" s="534">
        <v>38.5</v>
      </c>
      <c r="O35" s="534"/>
    </row>
    <row r="36" spans="1:15" ht="13.5" thickBot="1" x14ac:dyDescent="0.35">
      <c r="A36" s="154"/>
      <c r="B36" s="158"/>
      <c r="C36" s="368"/>
      <c r="D36" s="444"/>
      <c r="E36" s="848"/>
      <c r="F36" s="444"/>
      <c r="G36" s="444"/>
      <c r="H36" s="444"/>
      <c r="I36" s="444"/>
      <c r="J36" s="444"/>
      <c r="K36" s="444"/>
      <c r="L36" s="403"/>
      <c r="M36" s="19"/>
      <c r="N36" s="534"/>
      <c r="O36" s="534"/>
    </row>
    <row r="37" spans="1:15" ht="13.5" thickBot="1" x14ac:dyDescent="0.35">
      <c r="A37" s="154"/>
      <c r="B37" s="440" t="s">
        <v>210</v>
      </c>
      <c r="C37" s="402">
        <v>1</v>
      </c>
      <c r="D37" s="444"/>
      <c r="E37" s="848"/>
      <c r="F37" s="444"/>
      <c r="G37" s="444"/>
      <c r="H37" s="444"/>
      <c r="I37" s="444"/>
      <c r="J37" s="444"/>
      <c r="K37" s="444"/>
      <c r="L37" s="403"/>
      <c r="M37" s="19"/>
      <c r="N37" s="534"/>
      <c r="O37" s="534"/>
    </row>
    <row r="38" spans="1:15" ht="13" x14ac:dyDescent="0.3">
      <c r="A38" s="357"/>
      <c r="B38" s="326" t="s">
        <v>162</v>
      </c>
      <c r="C38" s="384">
        <v>470</v>
      </c>
      <c r="D38" s="444"/>
      <c r="E38" s="848"/>
      <c r="F38" s="444"/>
      <c r="G38" s="444"/>
      <c r="H38" s="444"/>
      <c r="I38" s="444"/>
      <c r="J38" s="444"/>
      <c r="K38" s="444"/>
      <c r="L38" s="403"/>
      <c r="M38" s="19"/>
      <c r="N38" s="534"/>
      <c r="O38" s="534"/>
    </row>
    <row r="39" spans="1:15" ht="13.5" thickBot="1" x14ac:dyDescent="0.35">
      <c r="A39" s="358" t="s">
        <v>218</v>
      </c>
      <c r="B39" s="337" t="s">
        <v>165</v>
      </c>
      <c r="C39" s="975">
        <f>'Pay Scale K'!D47</f>
        <v>101309</v>
      </c>
      <c r="D39" s="444"/>
      <c r="E39" s="848"/>
      <c r="F39" s="444"/>
      <c r="G39" s="444"/>
      <c r="H39" s="444"/>
      <c r="I39" s="444"/>
      <c r="J39" s="444"/>
      <c r="K39" s="444"/>
      <c r="L39" s="403"/>
      <c r="M39" s="19"/>
      <c r="N39" s="534">
        <v>38.5</v>
      </c>
      <c r="O39" s="534"/>
    </row>
    <row r="40" spans="1:15" ht="13.5" thickBot="1" x14ac:dyDescent="0.35">
      <c r="A40" s="154"/>
      <c r="B40" s="158"/>
      <c r="C40" s="368"/>
      <c r="D40" s="444"/>
      <c r="E40" s="848"/>
      <c r="F40" s="444"/>
      <c r="G40" s="444"/>
      <c r="H40" s="444"/>
      <c r="I40" s="444"/>
      <c r="J40" s="444"/>
      <c r="K40" s="444"/>
      <c r="L40" s="403"/>
      <c r="M40" s="19"/>
      <c r="N40" s="534"/>
      <c r="O40" s="534"/>
    </row>
    <row r="41" spans="1:15" ht="13.5" thickBot="1" x14ac:dyDescent="0.35">
      <c r="A41" s="154"/>
      <c r="B41" s="440" t="s">
        <v>210</v>
      </c>
      <c r="C41" s="402">
        <v>1</v>
      </c>
      <c r="D41" s="444"/>
      <c r="E41" s="444"/>
      <c r="F41" s="444"/>
      <c r="G41" s="444"/>
      <c r="H41" s="444"/>
      <c r="I41" s="444"/>
      <c r="J41" s="444"/>
      <c r="K41" s="444"/>
      <c r="L41" s="403"/>
      <c r="M41" s="19"/>
      <c r="N41" s="534"/>
      <c r="O41" s="534"/>
    </row>
    <row r="42" spans="1:15" ht="13" x14ac:dyDescent="0.3">
      <c r="A42" s="452" t="s">
        <v>355</v>
      </c>
      <c r="B42" s="326" t="s">
        <v>162</v>
      </c>
      <c r="C42" s="384">
        <v>417</v>
      </c>
      <c r="D42" s="405"/>
      <c r="E42" s="405"/>
      <c r="F42" s="405"/>
      <c r="G42" s="405"/>
      <c r="H42" s="405"/>
      <c r="I42" s="405"/>
      <c r="J42" s="405"/>
      <c r="K42" s="405"/>
      <c r="L42" s="405"/>
      <c r="N42" s="523"/>
      <c r="O42" s="523"/>
    </row>
    <row r="43" spans="1:15" ht="13.5" thickBot="1" x14ac:dyDescent="0.35">
      <c r="A43" s="358" t="s">
        <v>225</v>
      </c>
      <c r="B43" s="337" t="s">
        <v>165</v>
      </c>
      <c r="C43" s="975">
        <f>'Pay Scale K'!D41</f>
        <v>97487</v>
      </c>
      <c r="D43" s="405"/>
      <c r="E43" s="405"/>
      <c r="F43" s="405"/>
      <c r="G43" s="405"/>
      <c r="H43" s="405"/>
      <c r="I43" s="405"/>
      <c r="J43" s="405"/>
      <c r="K43" s="405"/>
      <c r="L43" s="405"/>
      <c r="N43" s="523"/>
      <c r="O43" s="523">
        <v>10</v>
      </c>
    </row>
    <row r="44" spans="1:15" ht="13.5" thickBot="1" x14ac:dyDescent="0.35">
      <c r="A44" s="154"/>
      <c r="B44" s="158"/>
      <c r="C44" s="368"/>
      <c r="D44" s="405"/>
      <c r="E44" s="405"/>
      <c r="F44" s="405"/>
      <c r="G44" s="405"/>
      <c r="H44" s="405"/>
      <c r="I44" s="405"/>
      <c r="J44" s="405"/>
      <c r="K44" s="405"/>
      <c r="L44" s="405"/>
      <c r="N44" s="523"/>
      <c r="O44" s="523"/>
    </row>
    <row r="45" spans="1:15" ht="13.5" thickBot="1" x14ac:dyDescent="0.35">
      <c r="A45" s="154"/>
      <c r="B45" s="440" t="s">
        <v>210</v>
      </c>
      <c r="C45" s="402">
        <v>1</v>
      </c>
      <c r="D45" s="405"/>
      <c r="E45" s="405"/>
      <c r="F45" s="405"/>
      <c r="G45" s="405"/>
      <c r="H45" s="405"/>
      <c r="I45" s="405"/>
      <c r="J45" s="405"/>
      <c r="K45" s="405"/>
      <c r="L45" s="405"/>
      <c r="N45" s="523"/>
      <c r="O45" s="523"/>
    </row>
    <row r="46" spans="1:15" ht="13.5" thickBot="1" x14ac:dyDescent="0.35">
      <c r="A46" s="452" t="s">
        <v>355</v>
      </c>
      <c r="B46" s="326" t="s">
        <v>162</v>
      </c>
      <c r="C46" s="456">
        <v>437</v>
      </c>
      <c r="D46" s="405"/>
      <c r="E46" s="405"/>
      <c r="F46" s="405"/>
      <c r="G46" s="405"/>
      <c r="H46" s="405"/>
      <c r="I46" s="405"/>
      <c r="J46" s="405"/>
      <c r="K46" s="405"/>
      <c r="L46" s="405"/>
      <c r="N46" s="523"/>
      <c r="O46" s="523"/>
    </row>
    <row r="47" spans="1:15" ht="13.5" thickBot="1" x14ac:dyDescent="0.35">
      <c r="A47" s="358" t="s">
        <v>226</v>
      </c>
      <c r="B47" s="337" t="s">
        <v>165</v>
      </c>
      <c r="C47" s="979">
        <f>'Pay Scale K'!D43</f>
        <v>101550</v>
      </c>
      <c r="D47" s="405"/>
      <c r="E47" s="405"/>
      <c r="F47" s="405"/>
      <c r="G47" s="405"/>
      <c r="H47" s="405"/>
      <c r="I47" s="405"/>
      <c r="J47" s="405"/>
      <c r="K47" s="405"/>
      <c r="L47" s="405"/>
      <c r="N47" s="523"/>
      <c r="O47" s="523">
        <v>10</v>
      </c>
    </row>
    <row r="48" spans="1:15" ht="13.5" thickBot="1" x14ac:dyDescent="0.35">
      <c r="A48" s="154"/>
      <c r="B48" s="158"/>
      <c r="C48" s="368"/>
      <c r="D48" s="405"/>
      <c r="E48" s="405"/>
      <c r="F48" s="405"/>
      <c r="G48" s="405"/>
      <c r="H48" s="405"/>
      <c r="I48" s="405"/>
      <c r="J48" s="405"/>
      <c r="K48" s="405"/>
      <c r="L48" s="405"/>
      <c r="N48" s="523"/>
      <c r="O48" s="523"/>
    </row>
    <row r="49" spans="1:15" ht="13.5" thickBot="1" x14ac:dyDescent="0.35">
      <c r="A49" s="154"/>
      <c r="B49" s="440" t="s">
        <v>210</v>
      </c>
      <c r="C49" s="402">
        <v>1</v>
      </c>
      <c r="D49" s="405"/>
      <c r="E49" s="405"/>
      <c r="F49" s="405"/>
      <c r="G49" s="405"/>
      <c r="H49" s="405"/>
      <c r="I49" s="405"/>
      <c r="J49" s="405"/>
      <c r="K49" s="405"/>
      <c r="L49" s="405"/>
      <c r="N49" s="523"/>
      <c r="O49" s="523"/>
    </row>
    <row r="50" spans="1:15" ht="13.5" thickBot="1" x14ac:dyDescent="0.35">
      <c r="A50" s="452" t="s">
        <v>355</v>
      </c>
      <c r="B50" s="326" t="s">
        <v>162</v>
      </c>
      <c r="C50" s="456">
        <v>473</v>
      </c>
      <c r="D50" s="405"/>
      <c r="E50" s="405"/>
      <c r="F50" s="405"/>
      <c r="G50" s="405"/>
      <c r="H50" s="405"/>
      <c r="I50" s="405"/>
      <c r="J50" s="405"/>
      <c r="K50" s="405"/>
      <c r="L50" s="405"/>
      <c r="N50" s="523"/>
      <c r="O50" s="523"/>
    </row>
    <row r="51" spans="1:15" ht="13.5" thickBot="1" x14ac:dyDescent="0.35">
      <c r="A51" s="358" t="s">
        <v>227</v>
      </c>
      <c r="B51" s="337" t="s">
        <v>165</v>
      </c>
      <c r="C51" s="979">
        <f>'Pay Scale K'!D48</f>
        <v>104931</v>
      </c>
      <c r="D51" s="405"/>
      <c r="E51" s="405"/>
      <c r="F51" s="405"/>
      <c r="G51" s="405"/>
      <c r="H51" s="405"/>
      <c r="I51" s="405"/>
      <c r="J51" s="405"/>
      <c r="K51" s="405"/>
      <c r="L51" s="405"/>
      <c r="N51" s="523"/>
      <c r="O51" s="523">
        <v>10</v>
      </c>
    </row>
    <row r="52" spans="1:15" ht="13.5" thickBot="1" x14ac:dyDescent="0.35">
      <c r="A52" s="154"/>
      <c r="B52" s="158"/>
      <c r="C52" s="368"/>
      <c r="D52" s="405"/>
      <c r="E52" s="405"/>
      <c r="F52" s="405"/>
      <c r="G52" s="405"/>
      <c r="H52" s="405"/>
      <c r="I52" s="405"/>
      <c r="J52" s="405"/>
      <c r="K52" s="405"/>
      <c r="L52" s="405"/>
      <c r="N52" s="523"/>
      <c r="O52" s="523"/>
    </row>
    <row r="53" spans="1:15" ht="13.5" thickBot="1" x14ac:dyDescent="0.35">
      <c r="A53" s="154"/>
      <c r="B53" s="440" t="s">
        <v>210</v>
      </c>
      <c r="C53" s="402">
        <v>1</v>
      </c>
      <c r="D53" s="405"/>
      <c r="E53" s="405"/>
      <c r="F53" s="405"/>
      <c r="G53" s="405"/>
      <c r="H53" s="405"/>
      <c r="I53" s="405"/>
      <c r="J53" s="405"/>
      <c r="K53" s="405"/>
      <c r="L53" s="405"/>
      <c r="N53" s="523"/>
      <c r="O53" s="523"/>
    </row>
    <row r="54" spans="1:15" ht="13" x14ac:dyDescent="0.3">
      <c r="A54" s="452" t="s">
        <v>355</v>
      </c>
      <c r="B54" s="326" t="s">
        <v>162</v>
      </c>
      <c r="C54" s="384">
        <v>485</v>
      </c>
      <c r="D54" s="368"/>
      <c r="E54" s="368"/>
      <c r="F54" s="368"/>
      <c r="G54" s="368"/>
      <c r="H54" s="368"/>
      <c r="I54" s="368"/>
      <c r="J54" s="368"/>
      <c r="K54" s="368"/>
      <c r="L54" s="368"/>
      <c r="N54" s="523"/>
      <c r="O54" s="523"/>
    </row>
    <row r="55" spans="1:15" ht="13.5" thickBot="1" x14ac:dyDescent="0.35">
      <c r="A55" s="358" t="s">
        <v>228</v>
      </c>
      <c r="B55" s="337" t="s">
        <v>165</v>
      </c>
      <c r="C55" s="975">
        <f>'Pay Scale K'!D50</f>
        <v>108998</v>
      </c>
      <c r="D55" s="368"/>
      <c r="E55" s="368"/>
      <c r="F55" s="368"/>
      <c r="G55" s="368"/>
      <c r="H55" s="368"/>
      <c r="I55" s="368"/>
      <c r="J55" s="368"/>
      <c r="K55" s="368"/>
      <c r="L55" s="368"/>
      <c r="N55" s="523"/>
      <c r="O55" s="523">
        <v>10</v>
      </c>
    </row>
    <row r="56" spans="1:15" ht="13.5" thickBot="1" x14ac:dyDescent="0.35">
      <c r="A56" s="154"/>
      <c r="B56" s="158"/>
      <c r="C56" s="368"/>
      <c r="D56" s="368"/>
      <c r="E56" s="368"/>
      <c r="F56" s="368"/>
      <c r="G56" s="368"/>
      <c r="H56" s="368"/>
      <c r="I56" s="368"/>
      <c r="J56" s="368"/>
      <c r="K56" s="368"/>
      <c r="L56" s="368"/>
      <c r="N56" s="523"/>
      <c r="O56" s="523"/>
    </row>
    <row r="57" spans="1:15" ht="13.5" thickBot="1" x14ac:dyDescent="0.35">
      <c r="A57" s="154"/>
      <c r="B57" s="440" t="s">
        <v>210</v>
      </c>
      <c r="C57" s="402">
        <v>1</v>
      </c>
      <c r="D57" s="368"/>
      <c r="E57" s="368"/>
      <c r="F57" s="368"/>
      <c r="G57" s="368"/>
      <c r="H57" s="368"/>
      <c r="I57" s="368"/>
      <c r="J57" s="368"/>
      <c r="K57" s="368"/>
      <c r="L57" s="368"/>
      <c r="N57" s="523"/>
      <c r="O57" s="523"/>
    </row>
    <row r="58" spans="1:15" ht="13" x14ac:dyDescent="0.3">
      <c r="A58" s="452" t="s">
        <v>355</v>
      </c>
      <c r="B58" s="326" t="s">
        <v>162</v>
      </c>
      <c r="C58" s="384">
        <v>505</v>
      </c>
      <c r="D58" s="368"/>
      <c r="E58" s="368"/>
      <c r="F58" s="368"/>
      <c r="G58" s="368"/>
      <c r="H58" s="368"/>
      <c r="I58" s="368"/>
      <c r="J58" s="368"/>
      <c r="K58" s="368"/>
      <c r="L58" s="368"/>
      <c r="N58" s="523"/>
      <c r="O58" s="523"/>
    </row>
    <row r="59" spans="1:15" ht="13.5" thickBot="1" x14ac:dyDescent="0.35">
      <c r="A59" s="358" t="s">
        <v>229</v>
      </c>
      <c r="B59" s="337" t="s">
        <v>165</v>
      </c>
      <c r="C59" s="975">
        <f>'Pay Scale K'!D52</f>
        <v>112380</v>
      </c>
      <c r="D59" s="368"/>
      <c r="E59" s="368"/>
      <c r="F59" s="368"/>
      <c r="G59" s="368"/>
      <c r="H59" s="368"/>
      <c r="I59" s="368"/>
      <c r="J59" s="368"/>
      <c r="K59" s="368"/>
      <c r="L59" s="368"/>
      <c r="N59" s="523"/>
      <c r="O59" s="523">
        <v>10</v>
      </c>
    </row>
    <row r="60" spans="1:15" ht="13.5" thickBot="1" x14ac:dyDescent="0.35">
      <c r="A60" s="154"/>
      <c r="B60" s="158"/>
      <c r="C60" s="368"/>
      <c r="D60" s="368"/>
      <c r="E60" s="368"/>
      <c r="F60" s="368"/>
      <c r="G60" s="368"/>
      <c r="H60" s="368"/>
      <c r="I60" s="368"/>
      <c r="J60" s="368"/>
      <c r="K60" s="368"/>
      <c r="L60" s="368"/>
      <c r="N60" s="523"/>
      <c r="O60" s="523"/>
    </row>
    <row r="61" spans="1:15" ht="13.5" thickBot="1" x14ac:dyDescent="0.35">
      <c r="A61" s="154"/>
      <c r="B61" s="440" t="s">
        <v>210</v>
      </c>
      <c r="C61" s="402">
        <v>1</v>
      </c>
      <c r="D61" s="368"/>
      <c r="E61" s="368"/>
      <c r="F61" s="368"/>
      <c r="G61" s="368"/>
      <c r="H61" s="368"/>
      <c r="I61" s="368"/>
      <c r="J61" s="368"/>
      <c r="K61" s="368"/>
      <c r="L61" s="368"/>
      <c r="N61" s="523"/>
      <c r="O61" s="523"/>
    </row>
    <row r="62" spans="1:15" ht="13" x14ac:dyDescent="0.3">
      <c r="A62" s="452" t="s">
        <v>355</v>
      </c>
      <c r="B62" s="326" t="s">
        <v>162</v>
      </c>
      <c r="C62" s="384">
        <v>515</v>
      </c>
      <c r="D62" s="368"/>
      <c r="E62" s="368"/>
      <c r="F62" s="368"/>
      <c r="G62" s="368"/>
      <c r="H62" s="368"/>
      <c r="I62" s="368"/>
      <c r="J62" s="368"/>
      <c r="K62" s="368"/>
      <c r="L62" s="368"/>
      <c r="N62" s="523"/>
      <c r="O62" s="523"/>
    </row>
    <row r="63" spans="1:15" ht="13.5" thickBot="1" x14ac:dyDescent="0.35">
      <c r="A63" s="358" t="s">
        <v>230</v>
      </c>
      <c r="B63" s="337" t="s">
        <v>165</v>
      </c>
      <c r="C63" s="975">
        <f>'Pay Scale K'!D55</f>
        <v>115765</v>
      </c>
      <c r="D63" s="368"/>
      <c r="E63" s="368"/>
      <c r="F63" s="368"/>
      <c r="G63" s="368"/>
      <c r="H63" s="368"/>
      <c r="I63" s="368"/>
      <c r="J63" s="368"/>
      <c r="K63" s="368"/>
      <c r="L63" s="368"/>
      <c r="N63" s="523"/>
      <c r="O63" s="523">
        <v>10</v>
      </c>
    </row>
    <row r="64" spans="1:15" ht="13.5" thickBot="1" x14ac:dyDescent="0.35">
      <c r="A64" s="154"/>
      <c r="B64" s="158"/>
      <c r="C64" s="368"/>
      <c r="D64" s="368"/>
      <c r="E64" s="368"/>
      <c r="F64" s="368"/>
      <c r="G64" s="368"/>
      <c r="H64" s="368"/>
      <c r="I64" s="368"/>
      <c r="J64" s="368"/>
      <c r="K64" s="368"/>
      <c r="L64" s="368"/>
      <c r="N64" s="523"/>
      <c r="O64" s="523"/>
    </row>
    <row r="65" spans="1:15" ht="13.5" thickBot="1" x14ac:dyDescent="0.35">
      <c r="A65" s="154"/>
      <c r="B65" s="440" t="s">
        <v>210</v>
      </c>
      <c r="C65" s="402">
        <v>1</v>
      </c>
      <c r="D65" s="368"/>
      <c r="E65" s="368"/>
      <c r="F65" s="368"/>
      <c r="G65" s="368"/>
      <c r="H65" s="368"/>
      <c r="I65" s="368"/>
      <c r="J65" s="368"/>
      <c r="K65" s="368"/>
      <c r="L65" s="368"/>
      <c r="N65" s="523"/>
      <c r="O65" s="523"/>
    </row>
    <row r="66" spans="1:15" ht="13" x14ac:dyDescent="0.3">
      <c r="A66" s="452" t="s">
        <v>355</v>
      </c>
      <c r="B66" s="326" t="s">
        <v>162</v>
      </c>
      <c r="C66" s="384">
        <v>527</v>
      </c>
      <c r="D66" s="368"/>
      <c r="E66" s="368"/>
      <c r="F66" s="368"/>
      <c r="G66" s="368"/>
      <c r="H66" s="368"/>
      <c r="I66" s="368"/>
      <c r="J66" s="368"/>
      <c r="K66" s="368"/>
      <c r="L66" s="368"/>
      <c r="N66" s="523"/>
      <c r="O66" s="523"/>
    </row>
    <row r="67" spans="1:15" ht="13.5" thickBot="1" x14ac:dyDescent="0.35">
      <c r="A67" s="358" t="s">
        <v>231</v>
      </c>
      <c r="B67" s="337" t="s">
        <v>165</v>
      </c>
      <c r="C67" s="975">
        <f>'Pay Scale K'!D57</f>
        <v>119828</v>
      </c>
      <c r="D67" s="368"/>
      <c r="E67" s="368"/>
      <c r="F67" s="368"/>
      <c r="G67" s="368"/>
      <c r="H67" s="368"/>
      <c r="I67" s="368"/>
      <c r="J67" s="368"/>
      <c r="K67" s="368"/>
      <c r="L67" s="368"/>
      <c r="N67" s="523"/>
      <c r="O67" s="523">
        <v>10</v>
      </c>
    </row>
    <row r="68" spans="1:15" ht="13.5" thickBot="1" x14ac:dyDescent="0.35">
      <c r="A68" s="154"/>
      <c r="B68" s="158"/>
      <c r="C68" s="368"/>
      <c r="D68" s="368"/>
      <c r="E68" s="368"/>
      <c r="F68" s="368"/>
      <c r="G68" s="368"/>
      <c r="H68" s="368"/>
      <c r="I68" s="368"/>
      <c r="J68" s="368"/>
      <c r="K68" s="368"/>
      <c r="L68" s="368"/>
      <c r="N68" s="523"/>
      <c r="O68" s="523"/>
    </row>
    <row r="69" spans="1:15" ht="13.5" thickBot="1" x14ac:dyDescent="0.35">
      <c r="A69" s="154"/>
      <c r="B69" s="440" t="s">
        <v>210</v>
      </c>
      <c r="C69" s="402">
        <v>1</v>
      </c>
      <c r="D69" s="368"/>
      <c r="E69" s="368"/>
      <c r="F69" s="368"/>
      <c r="G69" s="368"/>
      <c r="H69" s="368"/>
      <c r="I69" s="368"/>
      <c r="J69" s="368"/>
      <c r="K69" s="368"/>
      <c r="L69" s="368"/>
      <c r="N69" s="523"/>
      <c r="O69" s="523"/>
    </row>
    <row r="70" spans="1:15" ht="13" x14ac:dyDescent="0.3">
      <c r="A70" s="452" t="s">
        <v>355</v>
      </c>
      <c r="B70" s="326" t="s">
        <v>162</v>
      </c>
      <c r="C70" s="384">
        <v>285</v>
      </c>
      <c r="D70" s="368"/>
      <c r="E70" s="368"/>
      <c r="F70" s="368"/>
      <c r="G70" s="368"/>
      <c r="H70" s="368"/>
      <c r="I70" s="368"/>
      <c r="J70" s="368"/>
      <c r="K70" s="368"/>
      <c r="L70" s="368"/>
      <c r="N70" s="523"/>
      <c r="O70" s="523"/>
    </row>
    <row r="71" spans="1:15" ht="13.5" thickBot="1" x14ac:dyDescent="0.35">
      <c r="A71" s="358" t="s">
        <v>232</v>
      </c>
      <c r="B71" s="337" t="s">
        <v>165</v>
      </c>
      <c r="C71" s="975">
        <f>'Pay Scale K'!D31</f>
        <v>65070</v>
      </c>
      <c r="D71" s="368"/>
      <c r="E71" s="792"/>
      <c r="F71" s="368"/>
      <c r="G71" s="368"/>
      <c r="H71" s="368"/>
      <c r="I71" s="368"/>
      <c r="J71" s="368"/>
      <c r="K71" s="368"/>
      <c r="L71" s="368"/>
      <c r="N71" s="523">
        <v>37.5</v>
      </c>
      <c r="O71" s="523"/>
    </row>
    <row r="72" spans="1:15" ht="13" x14ac:dyDescent="0.3">
      <c r="A72" s="154"/>
      <c r="B72" s="158"/>
      <c r="C72" s="368"/>
      <c r="D72" s="368"/>
      <c r="E72" s="368"/>
      <c r="F72" s="368"/>
      <c r="G72" s="368"/>
      <c r="H72" s="368"/>
      <c r="I72" s="368"/>
      <c r="J72" s="368"/>
      <c r="K72" s="368"/>
      <c r="L72" s="368"/>
      <c r="N72" s="523"/>
      <c r="O72" s="523"/>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F1" sqref="F1"/>
    </sheetView>
  </sheetViews>
  <sheetFormatPr defaultRowHeight="12.5" x14ac:dyDescent="0.25"/>
  <cols>
    <col min="1" max="1" width="41.81640625" customWidth="1"/>
    <col min="2" max="2" width="12.1796875" bestFit="1" customWidth="1"/>
    <col min="5" max="5" width="10.1796875" bestFit="1" customWidth="1"/>
  </cols>
  <sheetData>
    <row r="1" spans="1:15" ht="12.75" customHeight="1" x14ac:dyDescent="0.3">
      <c r="A1" s="1" t="s">
        <v>89</v>
      </c>
      <c r="B1" s="253">
        <f>'MD Rates'!H1</f>
        <v>44652</v>
      </c>
      <c r="C1" s="1" t="s">
        <v>209</v>
      </c>
      <c r="N1" s="1169" t="s">
        <v>198</v>
      </c>
      <c r="O1" s="1169" t="s">
        <v>195</v>
      </c>
    </row>
    <row r="2" spans="1:15" ht="13.5" thickBot="1" x14ac:dyDescent="0.35">
      <c r="A2" s="1" t="str">
        <f>'MD Rates'!A2</f>
        <v xml:space="preserve">Pay Circular (M&amp;D) 3/2022 </v>
      </c>
      <c r="E2" s="233"/>
      <c r="N2" s="1169"/>
      <c r="O2" s="1169"/>
    </row>
    <row r="3" spans="1:15" ht="13.5" thickBot="1" x14ac:dyDescent="0.35">
      <c r="A3" s="310"/>
      <c r="B3" s="437" t="s">
        <v>161</v>
      </c>
      <c r="C3" s="438">
        <v>1</v>
      </c>
      <c r="D3" s="438">
        <v>2</v>
      </c>
      <c r="E3" s="438">
        <v>3</v>
      </c>
      <c r="F3" s="438">
        <v>4</v>
      </c>
      <c r="G3" s="438">
        <v>5</v>
      </c>
      <c r="H3" s="438">
        <v>6</v>
      </c>
      <c r="I3" s="438">
        <v>7</v>
      </c>
      <c r="J3" s="310"/>
      <c r="K3" s="849"/>
      <c r="L3" s="310"/>
      <c r="N3" s="523"/>
      <c r="O3" s="523"/>
    </row>
    <row r="4" spans="1:15" ht="13" x14ac:dyDescent="0.3">
      <c r="A4" s="311" t="s">
        <v>67</v>
      </c>
      <c r="B4" s="312" t="s">
        <v>162</v>
      </c>
      <c r="C4" s="313">
        <v>145</v>
      </c>
      <c r="D4" s="313">
        <v>195</v>
      </c>
      <c r="E4" s="313">
        <v>245</v>
      </c>
      <c r="F4" s="313">
        <v>275</v>
      </c>
      <c r="G4" s="313">
        <v>315</v>
      </c>
      <c r="H4" s="313">
        <v>318</v>
      </c>
      <c r="I4" s="313">
        <v>325</v>
      </c>
      <c r="J4" s="310"/>
      <c r="K4" s="849"/>
      <c r="L4" s="310"/>
      <c r="N4" s="523"/>
      <c r="O4" s="523"/>
    </row>
    <row r="5" spans="1:15" ht="13.5" thickBot="1" x14ac:dyDescent="0.35">
      <c r="A5" s="314"/>
      <c r="B5" s="315" t="s">
        <v>165</v>
      </c>
      <c r="C5" s="985">
        <f>'Pay Scale L'!D15</f>
        <v>44955</v>
      </c>
      <c r="D5" s="985">
        <f>'Pay Scale L'!D19</f>
        <v>49950</v>
      </c>
      <c r="E5" s="985">
        <f>'Pay Scale L'!D23</f>
        <v>57443</v>
      </c>
      <c r="F5" s="985">
        <f>'Pay Scale L'!D24</f>
        <v>61189</v>
      </c>
      <c r="G5" s="985">
        <f>'Pay Scale L'!D25</f>
        <v>64935</v>
      </c>
      <c r="H5" s="985">
        <f>'Pay Scale L'!D26</f>
        <v>67433</v>
      </c>
      <c r="I5" s="985">
        <f>'Pay Scale L'!D27</f>
        <v>69930</v>
      </c>
      <c r="J5" s="310"/>
      <c r="K5" s="849"/>
      <c r="L5" s="310"/>
      <c r="N5" s="535">
        <v>10</v>
      </c>
      <c r="O5" s="523"/>
    </row>
    <row r="6" spans="1:15" ht="13.5" thickBot="1" x14ac:dyDescent="0.35">
      <c r="A6" s="318"/>
      <c r="B6" s="433"/>
      <c r="C6" s="434"/>
      <c r="D6" s="434"/>
      <c r="E6" s="434"/>
      <c r="F6" s="434"/>
      <c r="G6" s="434"/>
      <c r="H6" s="434"/>
      <c r="I6" s="434"/>
      <c r="J6" s="310"/>
      <c r="K6" s="849"/>
      <c r="L6" s="310"/>
      <c r="N6" s="535"/>
      <c r="O6" s="523"/>
    </row>
    <row r="7" spans="1:15" ht="13.5" thickBot="1" x14ac:dyDescent="0.35">
      <c r="A7" s="310"/>
      <c r="B7" s="437" t="s">
        <v>161</v>
      </c>
      <c r="C7" s="438">
        <v>1</v>
      </c>
      <c r="D7" s="438">
        <v>2</v>
      </c>
      <c r="E7" s="438">
        <v>3</v>
      </c>
      <c r="F7" s="438">
        <v>4</v>
      </c>
      <c r="G7" s="438">
        <v>5</v>
      </c>
      <c r="H7" s="438">
        <v>6</v>
      </c>
      <c r="I7" s="438">
        <v>7</v>
      </c>
      <c r="J7" s="310"/>
      <c r="K7" s="849"/>
      <c r="L7" s="310"/>
      <c r="N7" s="523"/>
      <c r="O7" s="523"/>
    </row>
    <row r="8" spans="1:15" ht="13" x14ac:dyDescent="0.3">
      <c r="A8" s="311" t="s">
        <v>68</v>
      </c>
      <c r="B8" s="312" t="s">
        <v>162</v>
      </c>
      <c r="C8" s="313">
        <v>325</v>
      </c>
      <c r="D8" s="313">
        <v>328</v>
      </c>
      <c r="E8" s="313">
        <v>345</v>
      </c>
      <c r="F8" s="313">
        <v>365</v>
      </c>
      <c r="G8" s="313">
        <v>415</v>
      </c>
      <c r="H8" s="313">
        <v>425</v>
      </c>
      <c r="I8" s="313">
        <v>445</v>
      </c>
      <c r="J8" s="310"/>
      <c r="K8" s="849"/>
      <c r="L8" s="310"/>
      <c r="N8" s="523"/>
      <c r="O8" s="523"/>
    </row>
    <row r="9" spans="1:15" ht="13.5" thickBot="1" x14ac:dyDescent="0.35">
      <c r="A9" s="314"/>
      <c r="B9" s="315" t="s">
        <v>165</v>
      </c>
      <c r="C9" s="985">
        <f>'Pay Scale L'!D27</f>
        <v>69930</v>
      </c>
      <c r="D9" s="985">
        <f>'Pay Scale L'!D28</f>
        <v>72428</v>
      </c>
      <c r="E9" s="985">
        <f>'Pay Scale L'!D30</f>
        <v>76174</v>
      </c>
      <c r="F9" s="985">
        <f>'Pay Scale L'!D31</f>
        <v>78047</v>
      </c>
      <c r="G9" s="985">
        <f>'Pay Scale L'!D33</f>
        <v>79920</v>
      </c>
      <c r="H9" s="985">
        <f>'Pay Scale L'!D34</f>
        <v>81793</v>
      </c>
      <c r="I9" s="985">
        <f>'Pay Scale L'!D35</f>
        <v>83666</v>
      </c>
      <c r="J9" s="310"/>
      <c r="K9" s="849"/>
      <c r="L9" s="310"/>
      <c r="N9" s="523">
        <v>10</v>
      </c>
      <c r="O9" s="523"/>
    </row>
    <row r="10" spans="1:15" ht="13.5" thickBot="1" x14ac:dyDescent="0.35">
      <c r="A10" s="318"/>
      <c r="B10" s="433"/>
      <c r="C10" s="434"/>
      <c r="D10" s="434"/>
      <c r="E10" s="434"/>
      <c r="F10" s="434"/>
      <c r="G10" s="434"/>
      <c r="H10" s="434"/>
      <c r="I10" s="434"/>
      <c r="J10" s="310"/>
      <c r="K10" s="849"/>
      <c r="L10" s="310"/>
      <c r="N10" s="523"/>
      <c r="O10" s="523"/>
    </row>
    <row r="11" spans="1:15" ht="13.5" thickBot="1" x14ac:dyDescent="0.35">
      <c r="A11" s="310"/>
      <c r="B11" s="437" t="s">
        <v>161</v>
      </c>
      <c r="C11" s="438">
        <v>1</v>
      </c>
      <c r="D11" s="438">
        <v>2</v>
      </c>
      <c r="E11" s="438">
        <v>3</v>
      </c>
      <c r="F11" s="438">
        <v>4</v>
      </c>
      <c r="G11" s="438">
        <v>5</v>
      </c>
      <c r="H11" s="438">
        <v>6</v>
      </c>
      <c r="I11" s="310"/>
      <c r="J11" s="310"/>
      <c r="K11" s="849"/>
      <c r="L11" s="310"/>
      <c r="N11" s="523"/>
      <c r="O11" s="523"/>
    </row>
    <row r="12" spans="1:15" ht="13" x14ac:dyDescent="0.3">
      <c r="A12" s="311" t="s">
        <v>69</v>
      </c>
      <c r="B12" s="312" t="s">
        <v>162</v>
      </c>
      <c r="C12" s="313">
        <v>445</v>
      </c>
      <c r="D12" s="313">
        <v>475</v>
      </c>
      <c r="E12" s="313">
        <v>505</v>
      </c>
      <c r="F12" s="313">
        <v>525</v>
      </c>
      <c r="G12" s="313">
        <v>528</v>
      </c>
      <c r="H12" s="313">
        <v>535</v>
      </c>
      <c r="I12" s="310"/>
      <c r="J12" s="310"/>
      <c r="K12" s="849"/>
      <c r="L12" s="310"/>
      <c r="N12" s="523"/>
      <c r="O12" s="523"/>
    </row>
    <row r="13" spans="1:15" ht="13.5" thickBot="1" x14ac:dyDescent="0.35">
      <c r="A13" s="314"/>
      <c r="B13" s="315" t="s">
        <v>165</v>
      </c>
      <c r="C13" s="985">
        <f>'Pay Scale L'!D35</f>
        <v>83666</v>
      </c>
      <c r="D13" s="985">
        <f>'Pay Scale L'!D37</f>
        <v>86164</v>
      </c>
      <c r="E13" s="985">
        <f>'Pay Scale L'!D38</f>
        <v>88661</v>
      </c>
      <c r="F13" s="985">
        <f>'Pay Scale L'!D40</f>
        <v>91159</v>
      </c>
      <c r="G13" s="985">
        <f>'Pay Scale L'!D41</f>
        <v>93656</v>
      </c>
      <c r="H13" s="985">
        <f>'Pay Scale L'!D42</f>
        <v>96154</v>
      </c>
      <c r="I13" s="310"/>
      <c r="J13" s="310"/>
      <c r="K13" s="849"/>
      <c r="L13" s="310"/>
      <c r="N13" s="523">
        <v>10</v>
      </c>
      <c r="O13" s="523"/>
    </row>
    <row r="14" spans="1:15" ht="13.5" thickBot="1" x14ac:dyDescent="0.35">
      <c r="A14" s="318"/>
      <c r="B14" s="433"/>
      <c r="C14" s="434"/>
      <c r="D14" s="434"/>
      <c r="E14" s="434"/>
      <c r="F14" s="434"/>
      <c r="G14" s="434"/>
      <c r="H14" s="434"/>
      <c r="I14" s="310"/>
      <c r="J14" s="310"/>
      <c r="K14" s="310"/>
      <c r="L14" s="310"/>
      <c r="N14" s="523"/>
      <c r="O14" s="523"/>
    </row>
    <row r="15" spans="1:15" ht="13.5" thickBot="1" x14ac:dyDescent="0.35">
      <c r="A15" s="310"/>
      <c r="B15" s="437" t="s">
        <v>161</v>
      </c>
      <c r="C15" s="438">
        <v>1</v>
      </c>
      <c r="D15" s="310"/>
      <c r="E15" s="310"/>
      <c r="F15" s="310"/>
      <c r="G15" s="310"/>
      <c r="H15" s="310"/>
      <c r="I15" s="310"/>
      <c r="J15" s="310"/>
      <c r="K15" s="310"/>
      <c r="L15" s="310"/>
      <c r="N15" s="523"/>
      <c r="O15" s="523"/>
    </row>
    <row r="16" spans="1:15" ht="13" x14ac:dyDescent="0.3">
      <c r="A16" s="311" t="s">
        <v>721</v>
      </c>
      <c r="B16" s="312" t="s">
        <v>162</v>
      </c>
      <c r="C16" s="313">
        <v>27</v>
      </c>
      <c r="D16" s="310"/>
      <c r="E16" s="310"/>
      <c r="F16" s="310"/>
      <c r="G16" s="310"/>
      <c r="H16" s="310"/>
      <c r="I16" s="310"/>
      <c r="J16" s="310"/>
      <c r="K16" s="310"/>
      <c r="L16" s="310"/>
      <c r="N16" s="523"/>
      <c r="O16" s="523"/>
    </row>
    <row r="17" spans="1:15" ht="13.5" thickBot="1" x14ac:dyDescent="0.35">
      <c r="A17" s="315"/>
      <c r="B17" s="315" t="s">
        <v>165</v>
      </c>
      <c r="C17" s="939">
        <f>'Pay Scale L'!D5</f>
        <v>34728</v>
      </c>
      <c r="D17" s="962">
        <v>44287</v>
      </c>
      <c r="E17" s="310"/>
      <c r="F17" s="310"/>
      <c r="G17" s="310"/>
      <c r="H17" s="310"/>
      <c r="I17" s="310"/>
      <c r="J17" s="310"/>
      <c r="K17" s="310"/>
      <c r="L17" s="310"/>
      <c r="N17" s="523">
        <v>37</v>
      </c>
      <c r="O17" s="523"/>
    </row>
    <row r="18" spans="1:15" ht="13.5" thickBot="1" x14ac:dyDescent="0.35">
      <c r="A18" s="433"/>
      <c r="B18" s="433"/>
      <c r="C18" s="434"/>
      <c r="D18" s="310"/>
      <c r="E18" s="310"/>
      <c r="F18" s="310"/>
      <c r="G18" s="310"/>
      <c r="H18" s="310"/>
      <c r="I18" s="310"/>
      <c r="J18" s="310"/>
      <c r="K18" s="310"/>
      <c r="L18" s="310"/>
      <c r="N18" s="523"/>
      <c r="O18" s="523"/>
    </row>
    <row r="19" spans="1:15" ht="13.5" thickBot="1" x14ac:dyDescent="0.35">
      <c r="A19" s="310"/>
      <c r="B19" s="437" t="s">
        <v>161</v>
      </c>
      <c r="C19" s="438">
        <v>1</v>
      </c>
      <c r="D19" s="438">
        <v>2</v>
      </c>
      <c r="E19" s="438">
        <v>3</v>
      </c>
      <c r="F19" s="438">
        <v>4</v>
      </c>
      <c r="G19" s="438">
        <v>5</v>
      </c>
      <c r="H19" s="310"/>
      <c r="I19" s="849"/>
      <c r="J19" s="310"/>
      <c r="K19" s="310"/>
      <c r="L19" s="310"/>
      <c r="N19" s="523"/>
      <c r="O19" s="523"/>
    </row>
    <row r="20" spans="1:15" ht="13" x14ac:dyDescent="0.3">
      <c r="A20" s="319"/>
      <c r="B20" s="321" t="s">
        <v>162</v>
      </c>
      <c r="C20" s="323">
        <v>340</v>
      </c>
      <c r="D20" s="323">
        <v>410</v>
      </c>
      <c r="E20" s="323">
        <v>470</v>
      </c>
      <c r="F20" s="323">
        <v>520</v>
      </c>
      <c r="G20" s="323">
        <v>540</v>
      </c>
      <c r="H20" s="316"/>
      <c r="I20" s="850"/>
      <c r="J20" s="316"/>
      <c r="K20" s="316"/>
      <c r="L20" s="316"/>
      <c r="N20" s="523"/>
      <c r="O20" s="523"/>
    </row>
    <row r="21" spans="1:15" ht="13.5" thickBot="1" x14ac:dyDescent="0.35">
      <c r="A21" s="320" t="s">
        <v>3</v>
      </c>
      <c r="B21" s="322" t="s">
        <v>165</v>
      </c>
      <c r="C21" s="987">
        <f>'Pay Scale L'!D29</f>
        <v>73367</v>
      </c>
      <c r="D21" s="987">
        <f>'Pay Scale L'!D32</f>
        <v>78617</v>
      </c>
      <c r="E21" s="987">
        <f>'Pay Scale L'!D36</f>
        <v>83868</v>
      </c>
      <c r="F21" s="987">
        <f>'Pay Scale L'!D39</f>
        <v>89117</v>
      </c>
      <c r="G21" s="987">
        <f>'Pay Scale L'!D43</f>
        <v>95104</v>
      </c>
      <c r="H21" s="316"/>
      <c r="I21" s="850"/>
      <c r="J21" s="316"/>
      <c r="K21" s="316"/>
      <c r="L21" s="316"/>
      <c r="N21" s="523">
        <v>10</v>
      </c>
      <c r="O21" s="523"/>
    </row>
    <row r="22" spans="1:15" ht="13.5" thickBot="1" x14ac:dyDescent="0.35">
      <c r="A22" s="433"/>
      <c r="B22" s="435"/>
      <c r="C22" s="436"/>
      <c r="D22" s="436"/>
      <c r="E22" s="433"/>
      <c r="F22" s="433"/>
      <c r="G22" s="433"/>
      <c r="H22" s="316"/>
      <c r="I22" s="316"/>
      <c r="J22" s="316"/>
      <c r="K22" s="316"/>
      <c r="L22" s="316"/>
      <c r="N22" s="523"/>
      <c r="O22" s="523"/>
    </row>
    <row r="23" spans="1:15" ht="13.5" thickBot="1" x14ac:dyDescent="0.35">
      <c r="A23" s="325"/>
      <c r="B23" s="437" t="s">
        <v>161</v>
      </c>
      <c r="C23" s="438">
        <v>1</v>
      </c>
      <c r="D23" s="438">
        <v>2</v>
      </c>
      <c r="E23" s="438">
        <v>3</v>
      </c>
      <c r="F23" s="438">
        <v>4</v>
      </c>
      <c r="G23" s="438">
        <v>5</v>
      </c>
      <c r="H23" s="438">
        <v>6</v>
      </c>
      <c r="I23" s="438">
        <v>7</v>
      </c>
      <c r="J23" s="439">
        <v>8</v>
      </c>
      <c r="K23" s="317"/>
      <c r="L23" s="851"/>
      <c r="N23" s="523"/>
      <c r="O23" s="523"/>
    </row>
    <row r="24" spans="1:15" ht="13" x14ac:dyDescent="0.3">
      <c r="A24" s="319"/>
      <c r="B24" s="321" t="s">
        <v>162</v>
      </c>
      <c r="C24" s="323">
        <v>550</v>
      </c>
      <c r="D24" s="323">
        <v>560</v>
      </c>
      <c r="E24" s="323">
        <v>570</v>
      </c>
      <c r="F24" s="323">
        <v>580</v>
      </c>
      <c r="G24" s="323">
        <v>590</v>
      </c>
      <c r="H24" s="323">
        <v>600</v>
      </c>
      <c r="I24" s="323">
        <v>610</v>
      </c>
      <c r="J24" s="323">
        <v>620</v>
      </c>
      <c r="K24" s="316"/>
      <c r="L24" s="850"/>
      <c r="N24" s="523"/>
      <c r="O24" s="523"/>
    </row>
    <row r="25" spans="1:15" ht="13.5" thickBot="1" x14ac:dyDescent="0.35">
      <c r="A25" s="320" t="s">
        <v>4</v>
      </c>
      <c r="B25" s="322" t="s">
        <v>165</v>
      </c>
      <c r="C25" s="987">
        <f>'Pay Scale L'!D44</f>
        <v>98372</v>
      </c>
      <c r="D25" s="987">
        <f>'Pay Scale L'!D45</f>
        <v>101640</v>
      </c>
      <c r="E25" s="987">
        <f>'Pay Scale L'!D46</f>
        <v>104908</v>
      </c>
      <c r="F25" s="987">
        <f>'Pay Scale L'!D47</f>
        <v>108176</v>
      </c>
      <c r="G25" s="987">
        <f>'Pay Scale L'!D48</f>
        <v>111444</v>
      </c>
      <c r="H25" s="987">
        <f>'Pay Scale L'!D49</f>
        <v>114712</v>
      </c>
      <c r="I25" s="987">
        <f>'Pay Scale L'!D50</f>
        <v>117980</v>
      </c>
      <c r="J25" s="987">
        <f>'Pay Scale L'!D51</f>
        <v>121248</v>
      </c>
      <c r="K25" s="316"/>
      <c r="L25" s="850"/>
      <c r="N25" s="523">
        <v>10</v>
      </c>
      <c r="O25" s="523"/>
    </row>
    <row r="26" spans="1:15" ht="13.5" thickBot="1" x14ac:dyDescent="0.35">
      <c r="A26" s="433"/>
      <c r="B26" s="435"/>
      <c r="C26" s="433"/>
      <c r="D26" s="433"/>
      <c r="E26" s="433"/>
      <c r="F26" s="433"/>
      <c r="G26" s="433"/>
      <c r="H26" s="433"/>
      <c r="I26" s="433"/>
      <c r="J26" s="433"/>
      <c r="K26" s="316"/>
      <c r="L26" s="316"/>
      <c r="N26" s="523"/>
      <c r="O26" s="523"/>
    </row>
    <row r="27" spans="1:15" ht="13.5" thickBot="1" x14ac:dyDescent="0.35">
      <c r="A27" s="310"/>
      <c r="B27" s="437" t="s">
        <v>161</v>
      </c>
      <c r="C27" s="438">
        <v>1</v>
      </c>
      <c r="D27" s="438">
        <v>2</v>
      </c>
      <c r="E27" s="438">
        <v>3</v>
      </c>
      <c r="F27" s="438">
        <v>4</v>
      </c>
      <c r="G27" s="438">
        <v>5</v>
      </c>
      <c r="H27" s="438">
        <v>6</v>
      </c>
      <c r="I27" s="438">
        <v>7</v>
      </c>
      <c r="J27" s="849"/>
      <c r="K27" s="310"/>
      <c r="L27" s="310"/>
      <c r="N27" s="523"/>
      <c r="O27" s="523"/>
    </row>
    <row r="28" spans="1:15" ht="13" x14ac:dyDescent="0.3">
      <c r="A28" s="319"/>
      <c r="B28" s="321" t="s">
        <v>162</v>
      </c>
      <c r="C28" s="323">
        <v>10</v>
      </c>
      <c r="D28" s="323">
        <v>20</v>
      </c>
      <c r="E28" s="323">
        <v>40</v>
      </c>
      <c r="F28" s="323">
        <v>70</v>
      </c>
      <c r="G28" s="323">
        <v>100</v>
      </c>
      <c r="H28" s="323">
        <v>130</v>
      </c>
      <c r="I28" s="323">
        <v>150</v>
      </c>
      <c r="J28" s="850"/>
      <c r="K28" s="316"/>
      <c r="L28" s="316"/>
      <c r="N28" s="523"/>
      <c r="O28" s="523"/>
    </row>
    <row r="29" spans="1:15" ht="13.5" thickBot="1" x14ac:dyDescent="0.35">
      <c r="A29" s="324" t="s">
        <v>1149</v>
      </c>
      <c r="B29" s="884" t="s">
        <v>165</v>
      </c>
      <c r="C29" s="324">
        <v>0</v>
      </c>
      <c r="D29" s="324">
        <f>'Pay Scale L'!D4</f>
        <v>33689</v>
      </c>
      <c r="E29" s="324">
        <f>'Pay Scale L'!D7</f>
        <v>35757</v>
      </c>
      <c r="F29" s="324">
        <f>'Pay Scale L'!D9</f>
        <v>37825</v>
      </c>
      <c r="G29" s="324">
        <f>'Pay Scale L'!D11</f>
        <v>39892</v>
      </c>
      <c r="H29" s="324">
        <f>'Pay Scale L'!D13</f>
        <v>41960</v>
      </c>
      <c r="I29" s="324">
        <f>'Pay Scale L'!D16</f>
        <v>44028</v>
      </c>
      <c r="J29" s="850"/>
      <c r="K29" s="316"/>
      <c r="L29" s="316"/>
      <c r="N29" s="523">
        <v>40</v>
      </c>
      <c r="O29" s="523"/>
    </row>
    <row r="30" spans="1:15" ht="13.5" thickBot="1" x14ac:dyDescent="0.35">
      <c r="A30" s="433"/>
      <c r="B30" s="435"/>
      <c r="C30" s="436"/>
      <c r="D30" s="436"/>
      <c r="E30" s="436"/>
      <c r="F30" s="436"/>
      <c r="G30" s="436"/>
      <c r="H30" s="436"/>
      <c r="I30" s="436"/>
      <c r="J30" s="316"/>
      <c r="K30" s="316"/>
      <c r="L30" s="316"/>
      <c r="N30" s="523"/>
      <c r="O30" s="523"/>
    </row>
    <row r="31" spans="1:15" ht="13.5" thickBot="1" x14ac:dyDescent="0.35">
      <c r="A31" s="316"/>
      <c r="B31" s="437" t="s">
        <v>161</v>
      </c>
      <c r="C31" s="438">
        <v>1</v>
      </c>
      <c r="D31" s="438">
        <v>2</v>
      </c>
      <c r="E31" s="438">
        <v>3</v>
      </c>
      <c r="F31" s="438">
        <v>4</v>
      </c>
      <c r="G31" s="438">
        <v>5</v>
      </c>
      <c r="H31" s="438">
        <v>6</v>
      </c>
      <c r="I31" s="438">
        <v>7</v>
      </c>
      <c r="J31" s="439">
        <v>8</v>
      </c>
      <c r="K31" s="439">
        <v>9</v>
      </c>
      <c r="L31" s="439">
        <v>10</v>
      </c>
      <c r="M31" s="10"/>
      <c r="N31" s="523"/>
      <c r="O31" s="523"/>
    </row>
    <row r="32" spans="1:15" ht="13" x14ac:dyDescent="0.3">
      <c r="A32" s="319"/>
      <c r="B32" s="321" t="s">
        <v>162</v>
      </c>
      <c r="C32" s="323">
        <v>30</v>
      </c>
      <c r="D32" s="323">
        <v>60</v>
      </c>
      <c r="E32" s="323">
        <v>90</v>
      </c>
      <c r="F32" s="323">
        <v>110</v>
      </c>
      <c r="G32" s="323">
        <v>140</v>
      </c>
      <c r="H32" s="323">
        <v>160</v>
      </c>
      <c r="I32" s="323">
        <v>190</v>
      </c>
      <c r="J32" s="323">
        <v>210</v>
      </c>
      <c r="K32" s="323">
        <v>220</v>
      </c>
      <c r="L32" s="323">
        <v>235</v>
      </c>
      <c r="M32" s="10"/>
      <c r="N32" s="523"/>
      <c r="O32" s="523"/>
    </row>
    <row r="33" spans="1:15" ht="13.5" thickBot="1" x14ac:dyDescent="0.35">
      <c r="A33" s="320" t="s">
        <v>5</v>
      </c>
      <c r="B33" s="322" t="s">
        <v>165</v>
      </c>
      <c r="C33" s="324">
        <f>'Pay Scale L'!D6</f>
        <v>35254</v>
      </c>
      <c r="D33" s="324">
        <f>'Pay Scale L'!D8</f>
        <v>37000</v>
      </c>
      <c r="E33" s="1075">
        <f>'Pay Scale L'!D10</f>
        <v>38746</v>
      </c>
      <c r="F33" s="1075">
        <f>'Pay Scale L'!D12</f>
        <v>40492</v>
      </c>
      <c r="G33" s="324">
        <f>'Pay Scale L'!D14</f>
        <v>42598</v>
      </c>
      <c r="H33" s="324">
        <f>'Pay Scale L'!D17</f>
        <v>44705</v>
      </c>
      <c r="I33" s="324">
        <f>'Pay Scale L'!D18</f>
        <v>46812</v>
      </c>
      <c r="J33" s="1075">
        <f>'Pay Scale L'!D20</f>
        <v>48918</v>
      </c>
      <c r="K33" s="324">
        <f>'Pay Scale L'!D21</f>
        <v>51025</v>
      </c>
      <c r="L33" s="324">
        <f>'Pay Scale L'!D22</f>
        <v>53132</v>
      </c>
      <c r="M33" s="10"/>
      <c r="N33" s="523">
        <v>40</v>
      </c>
      <c r="O33" s="523"/>
    </row>
    <row r="34" spans="1:15" ht="13" x14ac:dyDescent="0.3">
      <c r="A34" s="433"/>
      <c r="B34" s="435"/>
      <c r="C34" s="433"/>
      <c r="D34" s="433"/>
      <c r="E34" s="433"/>
      <c r="F34" s="433"/>
      <c r="G34" s="433"/>
      <c r="H34" s="433"/>
      <c r="I34" s="433"/>
      <c r="J34" s="433"/>
      <c r="K34" s="433"/>
      <c r="L34" s="433"/>
      <c r="N34" s="523"/>
      <c r="O34" s="523"/>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O1" sqref="O1"/>
    </sheetView>
  </sheetViews>
  <sheetFormatPr defaultRowHeight="12.5" x14ac:dyDescent="0.25"/>
  <cols>
    <col min="1" max="1" width="37.81640625" customWidth="1"/>
    <col min="2" max="2" width="10.7265625" bestFit="1" customWidth="1"/>
    <col min="3" max="4" width="6.54296875" bestFit="1" customWidth="1"/>
    <col min="5" max="5" width="7.81640625" customWidth="1"/>
    <col min="6" max="6" width="10.1796875" bestFit="1" customWidth="1"/>
    <col min="7" max="8" width="6.54296875" bestFit="1" customWidth="1"/>
    <col min="9" max="9" width="7.1796875" bestFit="1" customWidth="1"/>
    <col min="10" max="12" width="6.54296875" bestFit="1" customWidth="1"/>
  </cols>
  <sheetData>
    <row r="1" spans="1:23" ht="18" x14ac:dyDescent="0.4">
      <c r="A1" s="518" t="s">
        <v>61</v>
      </c>
      <c r="B1" s="218"/>
      <c r="C1" s="218"/>
      <c r="D1" s="218"/>
      <c r="E1" s="218"/>
      <c r="F1" s="509">
        <f>'MD Rates'!H1</f>
        <v>44652</v>
      </c>
      <c r="G1" s="468"/>
      <c r="H1" s="468"/>
      <c r="I1" s="468"/>
      <c r="K1" s="468"/>
      <c r="L1" s="468"/>
      <c r="M1" s="468"/>
      <c r="N1" s="162"/>
      <c r="O1" s="162"/>
      <c r="P1" s="162"/>
      <c r="Q1" s="162"/>
      <c r="R1" s="162"/>
      <c r="S1" s="162"/>
      <c r="T1" s="162"/>
      <c r="U1" s="162"/>
      <c r="V1" s="162"/>
      <c r="W1" s="131"/>
    </row>
    <row r="2" spans="1:23" ht="13" x14ac:dyDescent="0.3">
      <c r="A2" s="467" t="str">
        <f>'MD Rates'!A2</f>
        <v xml:space="preserve">Pay Circular (M&amp;D) 3/2022 </v>
      </c>
      <c r="B2" s="99"/>
      <c r="C2" s="99"/>
      <c r="D2" s="99"/>
      <c r="E2" s="99"/>
      <c r="F2" s="99"/>
      <c r="G2" s="99"/>
      <c r="H2" s="99"/>
      <c r="I2" s="99"/>
      <c r="J2" s="99"/>
      <c r="K2" s="99"/>
      <c r="L2" s="99"/>
      <c r="M2" s="99"/>
      <c r="N2" s="10"/>
      <c r="O2" s="10"/>
      <c r="P2" s="10"/>
      <c r="Q2" s="10"/>
      <c r="R2" s="10"/>
      <c r="S2" s="10"/>
      <c r="T2" s="10"/>
      <c r="U2" s="10"/>
      <c r="V2" s="10"/>
      <c r="W2" s="131"/>
    </row>
    <row r="3" spans="1:23" ht="18" x14ac:dyDescent="0.4">
      <c r="A3" s="469" t="s">
        <v>200</v>
      </c>
      <c r="B3" s="470"/>
      <c r="C3" s="470"/>
      <c r="D3" s="470"/>
      <c r="E3" s="470" t="s">
        <v>735</v>
      </c>
      <c r="F3" s="470"/>
      <c r="G3" s="470"/>
      <c r="H3" s="470"/>
      <c r="I3" s="470"/>
      <c r="J3" s="470"/>
      <c r="K3" s="470"/>
      <c r="L3" s="470"/>
      <c r="M3" s="470"/>
      <c r="N3" s="515"/>
      <c r="O3" s="515"/>
      <c r="P3" s="516"/>
      <c r="Q3" s="516"/>
      <c r="R3" s="516"/>
      <c r="S3" s="516"/>
      <c r="T3" s="516"/>
      <c r="U3" s="516"/>
      <c r="V3" s="516"/>
      <c r="W3" s="131"/>
    </row>
    <row r="4" spans="1:23" x14ac:dyDescent="0.25">
      <c r="A4" s="1170" t="s">
        <v>734</v>
      </c>
      <c r="B4" s="1131"/>
      <c r="C4" s="1131"/>
      <c r="D4" s="1131"/>
      <c r="E4" s="1131"/>
      <c r="F4" s="1131"/>
      <c r="G4" s="1131"/>
      <c r="H4" s="1131"/>
      <c r="I4" s="1131"/>
      <c r="J4" s="1131"/>
      <c r="K4" s="1131"/>
      <c r="L4" s="1131"/>
      <c r="M4" s="470"/>
      <c r="N4" s="515"/>
      <c r="O4" s="515"/>
      <c r="P4" s="516"/>
      <c r="Q4" s="516"/>
      <c r="R4" s="516"/>
      <c r="S4" s="516"/>
      <c r="T4" s="516"/>
      <c r="U4" s="516"/>
      <c r="V4" s="516"/>
      <c r="W4" s="131"/>
    </row>
    <row r="5" spans="1:23" ht="13.5" customHeight="1" x14ac:dyDescent="0.25">
      <c r="A5" s="1131"/>
      <c r="B5" s="1131"/>
      <c r="C5" s="1131"/>
      <c r="D5" s="1131"/>
      <c r="E5" s="1131"/>
      <c r="F5" s="1131"/>
      <c r="G5" s="1131"/>
      <c r="H5" s="1131"/>
      <c r="I5" s="1131"/>
      <c r="J5" s="1131"/>
      <c r="K5" s="1131"/>
      <c r="L5" s="1131"/>
      <c r="M5" s="99"/>
      <c r="N5" s="10"/>
      <c r="O5" s="10"/>
      <c r="P5" s="10"/>
      <c r="Q5" s="10"/>
      <c r="R5" s="10"/>
      <c r="S5" s="10"/>
      <c r="T5" s="10"/>
      <c r="U5" s="515" t="s">
        <v>355</v>
      </c>
      <c r="V5" s="515" t="s">
        <v>355</v>
      </c>
      <c r="W5" s="28" t="s">
        <v>355</v>
      </c>
    </row>
    <row r="6" spans="1:23" ht="13.5" customHeight="1" thickBot="1" x14ac:dyDescent="0.3">
      <c r="A6" s="218"/>
      <c r="B6" s="218"/>
      <c r="C6" s="218"/>
      <c r="D6" s="218"/>
      <c r="E6" s="218"/>
      <c r="F6" s="218"/>
      <c r="G6" s="218"/>
      <c r="H6" s="218"/>
      <c r="I6" s="218"/>
      <c r="J6" s="218"/>
      <c r="K6" s="218"/>
      <c r="L6" s="218"/>
      <c r="M6" s="99"/>
      <c r="N6" s="10"/>
      <c r="O6" s="10"/>
      <c r="P6" s="10"/>
      <c r="Q6" s="10"/>
      <c r="R6" s="10"/>
      <c r="S6" s="10"/>
      <c r="T6" s="10"/>
      <c r="U6" s="515"/>
      <c r="V6" s="515"/>
      <c r="W6" s="28"/>
    </row>
    <row r="7" spans="1:23" ht="13" thickBot="1" x14ac:dyDescent="0.3">
      <c r="A7" s="508"/>
      <c r="B7" s="471" t="s">
        <v>161</v>
      </c>
      <c r="C7" s="471">
        <v>1</v>
      </c>
      <c r="D7" s="471">
        <v>2</v>
      </c>
      <c r="E7" s="471">
        <v>3</v>
      </c>
      <c r="F7" s="471">
        <v>4</v>
      </c>
      <c r="G7" s="471">
        <v>5</v>
      </c>
      <c r="H7" s="471">
        <v>6</v>
      </c>
      <c r="I7" s="471">
        <v>7</v>
      </c>
      <c r="J7" s="471">
        <v>8</v>
      </c>
      <c r="K7" s="471">
        <v>9</v>
      </c>
      <c r="L7" s="471">
        <v>10</v>
      </c>
      <c r="M7" s="99"/>
      <c r="N7" s="10"/>
      <c r="O7" s="10"/>
      <c r="P7" s="10"/>
      <c r="Q7" s="10"/>
      <c r="R7" s="10"/>
      <c r="S7" s="10"/>
      <c r="T7" s="10"/>
      <c r="U7" s="10"/>
      <c r="V7" s="10"/>
    </row>
    <row r="8" spans="1:23" ht="12.75" customHeight="1" x14ac:dyDescent="0.25">
      <c r="A8" s="341" t="s">
        <v>233</v>
      </c>
      <c r="B8" s="487" t="s">
        <v>162</v>
      </c>
      <c r="C8" s="327">
        <v>10</v>
      </c>
      <c r="D8" s="338">
        <v>30</v>
      </c>
      <c r="E8" s="338">
        <v>70</v>
      </c>
      <c r="F8" s="338">
        <v>80</v>
      </c>
      <c r="G8" s="340">
        <v>100</v>
      </c>
      <c r="H8" s="338">
        <v>101</v>
      </c>
      <c r="I8" s="338">
        <v>102</v>
      </c>
      <c r="J8" s="338">
        <v>103</v>
      </c>
      <c r="K8" s="338">
        <v>104</v>
      </c>
      <c r="L8" s="338">
        <v>110</v>
      </c>
      <c r="M8" s="99"/>
      <c r="N8" s="10"/>
      <c r="W8" s="28"/>
    </row>
    <row r="9" spans="1:23" ht="12.75" customHeight="1" thickBot="1" x14ac:dyDescent="0.3">
      <c r="A9" s="333" t="s">
        <v>88</v>
      </c>
      <c r="B9" s="488" t="s">
        <v>165</v>
      </c>
      <c r="C9" s="989">
        <f>'Pay Scale Y'!D77</f>
        <v>88364</v>
      </c>
      <c r="D9" s="995">
        <f>'Pay Scale Y'!D79</f>
        <v>89745</v>
      </c>
      <c r="E9" s="995">
        <f>'Pay Scale Y'!D83</f>
        <v>93898</v>
      </c>
      <c r="F9" s="995">
        <f>'Pay Scale Y'!D84</f>
        <v>96665</v>
      </c>
      <c r="G9" s="995">
        <f>'Pay Scale Y'!D86</f>
        <v>99425</v>
      </c>
      <c r="H9" s="996">
        <f>'Pay Scale Y'!D87</f>
        <v>99425</v>
      </c>
      <c r="I9" s="996">
        <f>'Pay Scale Y'!D88</f>
        <v>99425</v>
      </c>
      <c r="J9" s="996">
        <f>'Pay Scale Y'!D89</f>
        <v>99425</v>
      </c>
      <c r="K9" s="996">
        <f>'Pay Scale Y'!D90</f>
        <v>99425</v>
      </c>
      <c r="L9" s="995">
        <f>'Pay Scale Y'!D91</f>
        <v>105996</v>
      </c>
      <c r="M9" s="99"/>
      <c r="N9" s="10"/>
      <c r="W9" s="28"/>
    </row>
    <row r="10" spans="1:23" ht="12.75" customHeight="1" thickBot="1" x14ac:dyDescent="0.3">
      <c r="A10" s="333" t="s">
        <v>326</v>
      </c>
      <c r="B10" s="489" t="s">
        <v>161</v>
      </c>
      <c r="C10" s="482">
        <v>11</v>
      </c>
      <c r="D10" s="482">
        <v>12</v>
      </c>
      <c r="E10" s="482">
        <v>13</v>
      </c>
      <c r="F10" s="482">
        <v>14</v>
      </c>
      <c r="G10" s="482">
        <v>15</v>
      </c>
      <c r="H10" s="483">
        <v>16</v>
      </c>
      <c r="I10" s="483">
        <v>17</v>
      </c>
      <c r="J10" s="483">
        <v>18</v>
      </c>
      <c r="K10" s="483">
        <v>19</v>
      </c>
      <c r="L10" s="482">
        <v>20</v>
      </c>
      <c r="M10" s="99"/>
      <c r="N10" s="10"/>
      <c r="W10" s="28"/>
    </row>
    <row r="11" spans="1:23" ht="12.75" customHeight="1" x14ac:dyDescent="0.25">
      <c r="A11" s="333" t="s">
        <v>297</v>
      </c>
      <c r="B11" s="466" t="s">
        <v>162</v>
      </c>
      <c r="C11" s="484">
        <v>111</v>
      </c>
      <c r="D11" s="338">
        <v>112</v>
      </c>
      <c r="E11" s="338">
        <v>113</v>
      </c>
      <c r="F11" s="338">
        <v>114</v>
      </c>
      <c r="G11" s="338">
        <v>120</v>
      </c>
      <c r="H11" s="338">
        <v>121</v>
      </c>
      <c r="I11" s="338">
        <v>122</v>
      </c>
      <c r="J11" s="338">
        <v>123</v>
      </c>
      <c r="K11" s="338">
        <v>124</v>
      </c>
      <c r="L11" s="338">
        <v>130</v>
      </c>
      <c r="M11" s="99"/>
      <c r="N11" s="10"/>
      <c r="W11" s="28"/>
    </row>
    <row r="12" spans="1:23" ht="12.75" customHeight="1" thickBot="1" x14ac:dyDescent="0.3">
      <c r="A12" s="334" t="s">
        <v>355</v>
      </c>
      <c r="B12" s="486" t="s">
        <v>165</v>
      </c>
      <c r="C12" s="995">
        <f>'Pay Scale Y'!D17</f>
        <v>105996</v>
      </c>
      <c r="D12" s="995">
        <f>'Pay Scale Y'!D18</f>
        <v>105996</v>
      </c>
      <c r="E12" s="995">
        <f>'Pay Scale Y'!D19</f>
        <v>105996</v>
      </c>
      <c r="F12" s="995">
        <f>'Pay Scale Y'!D20</f>
        <v>105996</v>
      </c>
      <c r="G12" s="995">
        <f>'Pay Scale Y'!D21</f>
        <v>112569</v>
      </c>
      <c r="H12" s="996">
        <f>'Pay Scale Y'!D22</f>
        <v>112569</v>
      </c>
      <c r="I12" s="996">
        <f>'Pay Scale Y'!D23</f>
        <v>112569</v>
      </c>
      <c r="J12" s="996">
        <f>'Pay Scale Y'!D24</f>
        <v>112569</v>
      </c>
      <c r="K12" s="996">
        <f>'Pay Scale Y'!D25</f>
        <v>112569</v>
      </c>
      <c r="L12" s="995">
        <f>'Pay Scale Y'!D26</f>
        <v>119133</v>
      </c>
      <c r="M12" s="99"/>
      <c r="N12" s="10"/>
      <c r="W12" s="28"/>
    </row>
    <row r="13" spans="1:23" ht="12.75" customHeight="1" thickBot="1" x14ac:dyDescent="0.3">
      <c r="A13" s="472"/>
      <c r="B13" s="466"/>
      <c r="C13" s="464"/>
      <c r="D13" s="464"/>
      <c r="E13" s="464"/>
      <c r="F13" s="464"/>
      <c r="G13" s="464"/>
      <c r="H13" s="473"/>
      <c r="I13" s="473"/>
      <c r="J13" s="473"/>
      <c r="K13" s="473"/>
      <c r="L13" s="464"/>
      <c r="M13" s="464"/>
      <c r="N13" s="329"/>
      <c r="O13" s="329"/>
      <c r="P13" s="329"/>
      <c r="Q13" s="329"/>
      <c r="R13" s="329"/>
      <c r="S13" s="329"/>
      <c r="T13" s="329"/>
      <c r="U13" s="329"/>
      <c r="V13" s="329"/>
      <c r="W13" s="331"/>
    </row>
    <row r="14" spans="1:23" ht="12.75" customHeight="1" thickBot="1" x14ac:dyDescent="0.3">
      <c r="A14" s="510"/>
      <c r="B14" s="335" t="s">
        <v>161</v>
      </c>
      <c r="C14" s="335">
        <v>1</v>
      </c>
      <c r="D14" s="335">
        <v>2</v>
      </c>
      <c r="E14" s="335">
        <v>3</v>
      </c>
      <c r="F14" s="335">
        <v>4</v>
      </c>
      <c r="G14" s="335">
        <v>5</v>
      </c>
      <c r="H14" s="335">
        <v>6</v>
      </c>
      <c r="I14" s="335">
        <v>7</v>
      </c>
      <c r="J14" s="335">
        <v>8</v>
      </c>
      <c r="K14" s="335">
        <v>9</v>
      </c>
      <c r="L14" s="335">
        <v>10</v>
      </c>
      <c r="M14" s="99"/>
      <c r="N14" s="10"/>
      <c r="V14" s="329"/>
      <c r="W14" s="331"/>
    </row>
    <row r="15" spans="1:23" ht="12.75" customHeight="1" x14ac:dyDescent="0.25">
      <c r="A15" s="341" t="s">
        <v>234</v>
      </c>
      <c r="B15" s="326" t="s">
        <v>162</v>
      </c>
      <c r="C15" s="342">
        <v>20</v>
      </c>
      <c r="D15" s="342">
        <v>50</v>
      </c>
      <c r="E15" s="342">
        <v>80</v>
      </c>
      <c r="F15" s="343">
        <v>100</v>
      </c>
      <c r="G15" s="342">
        <v>101</v>
      </c>
      <c r="H15" s="342">
        <v>102</v>
      </c>
      <c r="I15" s="342">
        <v>103</v>
      </c>
      <c r="J15" s="342">
        <v>104</v>
      </c>
      <c r="K15" s="342">
        <v>110</v>
      </c>
      <c r="L15" s="342">
        <v>111</v>
      </c>
      <c r="M15" s="99"/>
      <c r="N15" s="10"/>
      <c r="V15" s="498" t="s">
        <v>355</v>
      </c>
      <c r="W15" s="28"/>
    </row>
    <row r="16" spans="1:23" ht="12.75" customHeight="1" thickBot="1" x14ac:dyDescent="0.3">
      <c r="A16" s="333" t="s">
        <v>90</v>
      </c>
      <c r="B16" s="336" t="s">
        <v>165</v>
      </c>
      <c r="C16" s="994">
        <f>'Pay Scale Y'!D78</f>
        <v>89055</v>
      </c>
      <c r="D16" s="994">
        <f>'Pay Scale Y'!D81</f>
        <v>91131</v>
      </c>
      <c r="E16" s="994">
        <f t="shared" ref="E16:K16" si="0">F9</f>
        <v>96665</v>
      </c>
      <c r="F16" s="997">
        <f t="shared" si="0"/>
        <v>99425</v>
      </c>
      <c r="G16" s="994">
        <f t="shared" si="0"/>
        <v>99425</v>
      </c>
      <c r="H16" s="994">
        <f t="shared" si="0"/>
        <v>99425</v>
      </c>
      <c r="I16" s="994">
        <f t="shared" si="0"/>
        <v>99425</v>
      </c>
      <c r="J16" s="994">
        <f t="shared" si="0"/>
        <v>99425</v>
      </c>
      <c r="K16" s="994">
        <f t="shared" si="0"/>
        <v>105996</v>
      </c>
      <c r="L16" s="994">
        <f>'Pay Scale Y'!D17</f>
        <v>105996</v>
      </c>
      <c r="M16" s="99"/>
      <c r="N16" s="10"/>
      <c r="V16" s="499"/>
      <c r="W16" s="28"/>
    </row>
    <row r="17" spans="1:23" ht="12.75" customHeight="1" thickBot="1" x14ac:dyDescent="0.3">
      <c r="A17" s="333" t="s">
        <v>327</v>
      </c>
      <c r="B17" s="490" t="s">
        <v>161</v>
      </c>
      <c r="C17" s="482">
        <v>11</v>
      </c>
      <c r="D17" s="482">
        <v>12</v>
      </c>
      <c r="E17" s="482">
        <v>13</v>
      </c>
      <c r="F17" s="482">
        <v>14</v>
      </c>
      <c r="G17" s="482">
        <v>15</v>
      </c>
      <c r="H17" s="482">
        <v>16</v>
      </c>
      <c r="I17" s="482">
        <v>17</v>
      </c>
      <c r="J17" s="482">
        <v>18</v>
      </c>
      <c r="K17" s="492">
        <v>19</v>
      </c>
      <c r="L17" s="494"/>
      <c r="M17" s="99"/>
      <c r="N17" s="10"/>
      <c r="V17" s="499"/>
      <c r="W17" s="28"/>
    </row>
    <row r="18" spans="1:23" ht="12.75" customHeight="1" x14ac:dyDescent="0.25">
      <c r="A18" s="333" t="s">
        <v>298</v>
      </c>
      <c r="B18" s="485" t="s">
        <v>162</v>
      </c>
      <c r="C18" s="491">
        <v>112</v>
      </c>
      <c r="D18" s="491">
        <v>113</v>
      </c>
      <c r="E18" s="491">
        <v>114</v>
      </c>
      <c r="F18" s="491">
        <v>120</v>
      </c>
      <c r="G18" s="491">
        <v>121</v>
      </c>
      <c r="H18" s="491">
        <v>122</v>
      </c>
      <c r="I18" s="491">
        <v>123</v>
      </c>
      <c r="J18" s="491">
        <v>124</v>
      </c>
      <c r="K18" s="493">
        <v>130</v>
      </c>
      <c r="L18" s="495" t="s">
        <v>355</v>
      </c>
      <c r="M18" s="99"/>
      <c r="N18" s="10"/>
      <c r="V18" s="499"/>
      <c r="W18" s="28"/>
    </row>
    <row r="19" spans="1:23" ht="12.75" customHeight="1" thickBot="1" x14ac:dyDescent="0.3">
      <c r="A19" s="334"/>
      <c r="B19" s="459" t="s">
        <v>165</v>
      </c>
      <c r="C19" s="995">
        <f>'Pay Scale Y'!D18</f>
        <v>105996</v>
      </c>
      <c r="D19" s="995">
        <f>'Pay Scale Y'!D19</f>
        <v>105996</v>
      </c>
      <c r="E19" s="995">
        <f>'Pay Scale Y'!D20</f>
        <v>105996</v>
      </c>
      <c r="F19" s="998">
        <f>'Pay Scale Y'!D21</f>
        <v>112569</v>
      </c>
      <c r="G19" s="995">
        <f>'Pay Scale Y'!D22</f>
        <v>112569</v>
      </c>
      <c r="H19" s="995">
        <f>'Pay Scale Y'!D23</f>
        <v>112569</v>
      </c>
      <c r="I19" s="995">
        <f>'Pay Scale Y'!D24</f>
        <v>112569</v>
      </c>
      <c r="J19" s="995">
        <f>'Pay Scale Y'!D25</f>
        <v>112569</v>
      </c>
      <c r="K19" s="998">
        <f>'Pay Scale Y'!D26</f>
        <v>119133</v>
      </c>
      <c r="L19" s="496"/>
      <c r="M19" s="99"/>
      <c r="N19" s="10"/>
      <c r="V19" s="499"/>
      <c r="W19" s="28"/>
    </row>
    <row r="20" spans="1:23" ht="13" thickBot="1" x14ac:dyDescent="0.3">
      <c r="A20" s="474"/>
      <c r="B20" s="466"/>
      <c r="C20" s="464"/>
      <c r="D20" s="464"/>
      <c r="E20" s="464"/>
      <c r="F20" s="464"/>
      <c r="G20" s="464"/>
      <c r="H20" s="464"/>
      <c r="I20" s="464"/>
      <c r="J20" s="464"/>
      <c r="K20" s="464"/>
      <c r="L20" s="464"/>
      <c r="M20" s="464"/>
      <c r="N20" s="329"/>
      <c r="O20" s="329"/>
      <c r="P20" s="329"/>
      <c r="Q20" s="329"/>
      <c r="R20" s="329"/>
      <c r="S20" s="329"/>
      <c r="T20" s="329"/>
      <c r="U20" s="329"/>
      <c r="V20" s="329"/>
      <c r="W20" s="28"/>
    </row>
    <row r="21" spans="1:23" ht="13" thickBot="1" x14ac:dyDescent="0.3">
      <c r="A21" s="511"/>
      <c r="B21" s="335" t="s">
        <v>161</v>
      </c>
      <c r="C21" s="335">
        <v>1</v>
      </c>
      <c r="D21" s="335">
        <v>2</v>
      </c>
      <c r="E21" s="335">
        <v>3</v>
      </c>
      <c r="F21" s="335">
        <v>4</v>
      </c>
      <c r="G21" s="335">
        <v>5</v>
      </c>
      <c r="H21" s="335">
        <v>6</v>
      </c>
      <c r="I21" s="335">
        <v>7</v>
      </c>
      <c r="J21" s="335">
        <v>8</v>
      </c>
      <c r="K21" s="335">
        <v>9</v>
      </c>
      <c r="L21" s="335">
        <v>10</v>
      </c>
      <c r="M21" s="99"/>
      <c r="N21" s="10"/>
      <c r="U21" s="329"/>
      <c r="V21" s="329"/>
      <c r="W21" s="28"/>
    </row>
    <row r="22" spans="1:23" ht="12.75" customHeight="1" x14ac:dyDescent="0.25">
      <c r="A22" s="341" t="s">
        <v>235</v>
      </c>
      <c r="B22" s="442" t="s">
        <v>162</v>
      </c>
      <c r="C22" s="342">
        <v>30</v>
      </c>
      <c r="D22" s="342">
        <v>60</v>
      </c>
      <c r="E22" s="342">
        <v>80</v>
      </c>
      <c r="F22" s="342">
        <v>100</v>
      </c>
      <c r="G22" s="342">
        <v>101</v>
      </c>
      <c r="H22" s="342">
        <v>102</v>
      </c>
      <c r="I22" s="342">
        <v>103</v>
      </c>
      <c r="J22" s="342">
        <v>110</v>
      </c>
      <c r="K22" s="342">
        <v>111</v>
      </c>
      <c r="L22" s="342">
        <v>112</v>
      </c>
      <c r="M22" s="99"/>
      <c r="N22" s="10"/>
      <c r="U22" s="329"/>
      <c r="V22" s="329"/>
    </row>
    <row r="23" spans="1:23" ht="12.75" customHeight="1" thickBot="1" x14ac:dyDescent="0.3">
      <c r="A23" s="333" t="s">
        <v>91</v>
      </c>
      <c r="B23" s="488" t="s">
        <v>165</v>
      </c>
      <c r="C23" s="994">
        <f>D9</f>
        <v>89745</v>
      </c>
      <c r="D23" s="994">
        <f>'Pay Scale Y'!D82</f>
        <v>92512</v>
      </c>
      <c r="E23" s="994">
        <f>E16</f>
        <v>96665</v>
      </c>
      <c r="F23" s="994">
        <f>F16</f>
        <v>99425</v>
      </c>
      <c r="G23" s="994">
        <f>G16</f>
        <v>99425</v>
      </c>
      <c r="H23" s="994">
        <f>H16</f>
        <v>99425</v>
      </c>
      <c r="I23" s="994">
        <f>I16</f>
        <v>99425</v>
      </c>
      <c r="J23" s="994">
        <f>K16</f>
        <v>105996</v>
      </c>
      <c r="K23" s="995">
        <f>L16</f>
        <v>105996</v>
      </c>
      <c r="L23" s="995">
        <f>'Pay Scale Y'!D18</f>
        <v>105996</v>
      </c>
      <c r="M23" s="99"/>
      <c r="N23" s="10"/>
      <c r="U23" s="329"/>
      <c r="V23" s="329"/>
    </row>
    <row r="24" spans="1:23" ht="12.75" customHeight="1" thickBot="1" x14ac:dyDescent="0.3">
      <c r="A24" s="333" t="s">
        <v>328</v>
      </c>
      <c r="B24" s="500" t="s">
        <v>161</v>
      </c>
      <c r="C24" s="482">
        <v>11</v>
      </c>
      <c r="D24" s="482">
        <v>12</v>
      </c>
      <c r="E24" s="482">
        <v>13</v>
      </c>
      <c r="F24" s="482">
        <v>14</v>
      </c>
      <c r="G24" s="482">
        <v>15</v>
      </c>
      <c r="H24" s="482">
        <v>16</v>
      </c>
      <c r="I24" s="482">
        <v>17</v>
      </c>
      <c r="J24" s="482">
        <v>18</v>
      </c>
      <c r="K24" s="497"/>
      <c r="L24" s="497"/>
      <c r="M24" s="99"/>
      <c r="N24" s="10"/>
      <c r="U24" s="329"/>
      <c r="V24" s="329"/>
    </row>
    <row r="25" spans="1:23" ht="12.75" customHeight="1" x14ac:dyDescent="0.25">
      <c r="A25" s="333" t="s">
        <v>299</v>
      </c>
      <c r="B25" s="326" t="s">
        <v>162</v>
      </c>
      <c r="C25" s="342">
        <v>113</v>
      </c>
      <c r="D25" s="342">
        <v>114</v>
      </c>
      <c r="E25" s="342">
        <v>120</v>
      </c>
      <c r="F25" s="343">
        <v>121</v>
      </c>
      <c r="G25" s="342">
        <v>122</v>
      </c>
      <c r="H25" s="344">
        <v>123</v>
      </c>
      <c r="I25" s="342">
        <v>124</v>
      </c>
      <c r="J25" s="342">
        <v>130</v>
      </c>
      <c r="K25" s="497"/>
      <c r="L25" s="497"/>
      <c r="M25" s="99"/>
      <c r="N25" s="10"/>
      <c r="U25" s="329"/>
      <c r="V25" s="329"/>
    </row>
    <row r="26" spans="1:23" ht="12.75" customHeight="1" thickBot="1" x14ac:dyDescent="0.3">
      <c r="A26" s="334" t="s">
        <v>355</v>
      </c>
      <c r="B26" s="337" t="s">
        <v>165</v>
      </c>
      <c r="C26" s="995">
        <f>'Pay Scale Y'!D19</f>
        <v>105996</v>
      </c>
      <c r="D26" s="995">
        <f>'Pay Scale Y'!D20</f>
        <v>105996</v>
      </c>
      <c r="E26" s="995">
        <f>'Pay Scale Y'!D21</f>
        <v>112569</v>
      </c>
      <c r="F26" s="995">
        <f>'Pay Scale Y'!D22</f>
        <v>112569</v>
      </c>
      <c r="G26" s="995">
        <f>'Pay Scale Y'!D23</f>
        <v>112569</v>
      </c>
      <c r="H26" s="995">
        <f>'Pay Scale Y'!D24</f>
        <v>112569</v>
      </c>
      <c r="I26" s="995">
        <f>'Pay Scale Y'!D25</f>
        <v>112569</v>
      </c>
      <c r="J26" s="995">
        <f>'Pay Scale Y'!D26</f>
        <v>119133</v>
      </c>
      <c r="K26" s="496"/>
      <c r="L26" s="496"/>
      <c r="M26" s="99"/>
      <c r="N26" s="10"/>
      <c r="T26" s="10"/>
      <c r="U26" s="329"/>
      <c r="V26" s="329"/>
    </row>
    <row r="27" spans="1:23" ht="12.75" customHeight="1" thickBot="1" x14ac:dyDescent="0.3">
      <c r="A27" s="475"/>
      <c r="B27" s="466"/>
      <c r="C27" s="464"/>
      <c r="D27" s="464"/>
      <c r="E27" s="464"/>
      <c r="F27" s="464"/>
      <c r="G27" s="464"/>
      <c r="H27" s="464"/>
      <c r="I27" s="464"/>
      <c r="J27" s="464"/>
      <c r="K27" s="464"/>
      <c r="L27" s="464"/>
      <c r="M27" s="464"/>
      <c r="N27" s="329"/>
      <c r="O27" s="329"/>
      <c r="P27" s="329"/>
      <c r="Q27" s="329"/>
      <c r="R27" s="329"/>
      <c r="S27" s="329"/>
      <c r="T27" s="329"/>
      <c r="U27" s="329"/>
      <c r="V27" s="329"/>
    </row>
    <row r="28" spans="1:23" ht="12.75" customHeight="1" thickBot="1" x14ac:dyDescent="0.3">
      <c r="A28" s="512"/>
      <c r="B28" s="335" t="s">
        <v>161</v>
      </c>
      <c r="C28" s="335">
        <v>1</v>
      </c>
      <c r="D28" s="335">
        <v>2</v>
      </c>
      <c r="E28" s="335">
        <v>3</v>
      </c>
      <c r="F28" s="335">
        <v>4</v>
      </c>
      <c r="G28" s="335">
        <v>5</v>
      </c>
      <c r="H28" s="335">
        <v>6</v>
      </c>
      <c r="I28" s="335">
        <v>7</v>
      </c>
      <c r="J28" s="335">
        <v>8</v>
      </c>
      <c r="K28" s="335">
        <v>9</v>
      </c>
      <c r="L28" s="335">
        <v>10</v>
      </c>
      <c r="M28" s="99"/>
      <c r="N28" s="10"/>
      <c r="T28" s="329"/>
      <c r="U28" s="329"/>
      <c r="V28" s="329"/>
    </row>
    <row r="29" spans="1:23" ht="12.75" customHeight="1" x14ac:dyDescent="0.25">
      <c r="A29" s="341" t="s">
        <v>236</v>
      </c>
      <c r="B29" s="326" t="s">
        <v>162</v>
      </c>
      <c r="C29" s="342">
        <v>40</v>
      </c>
      <c r="D29" s="342">
        <v>70</v>
      </c>
      <c r="E29" s="342">
        <v>80</v>
      </c>
      <c r="F29" s="342">
        <v>100</v>
      </c>
      <c r="G29" s="342">
        <v>101</v>
      </c>
      <c r="H29" s="342">
        <v>102</v>
      </c>
      <c r="I29" s="342">
        <v>110</v>
      </c>
      <c r="J29" s="342">
        <v>111</v>
      </c>
      <c r="K29" s="342">
        <v>112</v>
      </c>
      <c r="L29" s="342">
        <v>113</v>
      </c>
      <c r="M29" s="99"/>
      <c r="N29" s="10"/>
      <c r="T29" s="329"/>
      <c r="U29" s="329"/>
      <c r="V29" s="329"/>
      <c r="W29" s="28"/>
    </row>
    <row r="30" spans="1:23" ht="12.75" customHeight="1" thickBot="1" x14ac:dyDescent="0.3">
      <c r="A30" s="333" t="s">
        <v>92</v>
      </c>
      <c r="B30" s="336" t="s">
        <v>165</v>
      </c>
      <c r="C30" s="994">
        <f>'Pay Scale Y'!D80</f>
        <v>90441</v>
      </c>
      <c r="D30" s="994">
        <f>E9</f>
        <v>93898</v>
      </c>
      <c r="E30" s="994">
        <f>F9</f>
        <v>96665</v>
      </c>
      <c r="F30" s="994">
        <f>F23</f>
        <v>99425</v>
      </c>
      <c r="G30" s="994">
        <f>G23</f>
        <v>99425</v>
      </c>
      <c r="H30" s="994">
        <f>H23</f>
        <v>99425</v>
      </c>
      <c r="I30" s="994">
        <f>J23</f>
        <v>105996</v>
      </c>
      <c r="J30" s="995">
        <f>K23</f>
        <v>105996</v>
      </c>
      <c r="K30" s="995">
        <f>L23</f>
        <v>105996</v>
      </c>
      <c r="L30" s="995">
        <f>'Pay Scale Y'!D19</f>
        <v>105996</v>
      </c>
      <c r="M30" s="99"/>
      <c r="N30" s="10"/>
      <c r="T30" s="329"/>
      <c r="U30" s="329"/>
      <c r="V30" s="329"/>
      <c r="W30" s="28"/>
    </row>
    <row r="31" spans="1:23" ht="12.75" customHeight="1" thickBot="1" x14ac:dyDescent="0.3">
      <c r="A31" s="333" t="s">
        <v>329</v>
      </c>
      <c r="B31" s="335" t="s">
        <v>161</v>
      </c>
      <c r="C31" s="335">
        <v>11</v>
      </c>
      <c r="D31" s="335">
        <v>12</v>
      </c>
      <c r="E31" s="335">
        <v>13</v>
      </c>
      <c r="F31" s="335">
        <v>14</v>
      </c>
      <c r="G31" s="335">
        <v>15</v>
      </c>
      <c r="H31" s="335">
        <v>16</v>
      </c>
      <c r="I31" s="335">
        <v>17</v>
      </c>
      <c r="J31" s="497"/>
      <c r="K31" s="497"/>
      <c r="L31" s="497"/>
      <c r="M31" s="99"/>
      <c r="N31" s="10"/>
      <c r="T31" s="329"/>
      <c r="U31" s="329"/>
      <c r="V31" s="329"/>
      <c r="W31" s="28"/>
    </row>
    <row r="32" spans="1:23" ht="12.75" customHeight="1" x14ac:dyDescent="0.25">
      <c r="A32" s="333" t="s">
        <v>300</v>
      </c>
      <c r="B32" s="326" t="s">
        <v>162</v>
      </c>
      <c r="C32" s="342">
        <v>114</v>
      </c>
      <c r="D32" s="342">
        <v>120</v>
      </c>
      <c r="E32" s="342">
        <v>121</v>
      </c>
      <c r="F32" s="342">
        <v>122</v>
      </c>
      <c r="G32" s="342">
        <v>123</v>
      </c>
      <c r="H32" s="342">
        <v>124</v>
      </c>
      <c r="I32" s="342">
        <v>130</v>
      </c>
      <c r="J32" s="497"/>
      <c r="K32" s="497"/>
      <c r="L32" s="497"/>
      <c r="M32" s="99"/>
      <c r="N32" s="10"/>
      <c r="T32" s="329"/>
      <c r="U32" s="329"/>
      <c r="V32" s="329"/>
      <c r="W32" s="28"/>
    </row>
    <row r="33" spans="1:23" ht="12.75" customHeight="1" thickBot="1" x14ac:dyDescent="0.3">
      <c r="A33" s="334" t="s">
        <v>355</v>
      </c>
      <c r="B33" s="337" t="s">
        <v>165</v>
      </c>
      <c r="C33" s="995">
        <f>'Pay Scale Y'!D20</f>
        <v>105996</v>
      </c>
      <c r="D33" s="995">
        <f>'Pay Scale Y'!D21</f>
        <v>112569</v>
      </c>
      <c r="E33" s="995">
        <f>'Pay Scale Y'!D22</f>
        <v>112569</v>
      </c>
      <c r="F33" s="995">
        <f>'Pay Scale Y'!D23</f>
        <v>112569</v>
      </c>
      <c r="G33" s="995">
        <f>'Pay Scale Y'!D24</f>
        <v>112569</v>
      </c>
      <c r="H33" s="995">
        <f>'Pay Scale Y'!D25</f>
        <v>112569</v>
      </c>
      <c r="I33" s="995">
        <f>'Pay Scale Y'!D26</f>
        <v>119133</v>
      </c>
      <c r="J33" s="496"/>
      <c r="K33" s="496"/>
      <c r="L33" s="496"/>
      <c r="M33" s="99"/>
      <c r="N33" s="10"/>
      <c r="T33" s="329"/>
      <c r="U33" s="329"/>
      <c r="V33" s="329"/>
      <c r="W33" s="28"/>
    </row>
    <row r="34" spans="1:23" ht="12.75" customHeight="1" thickBot="1" x14ac:dyDescent="0.3">
      <c r="A34" s="475"/>
      <c r="B34" s="466"/>
      <c r="C34" s="464"/>
      <c r="D34" s="464"/>
      <c r="E34" s="464"/>
      <c r="F34" s="464"/>
      <c r="G34" s="464"/>
      <c r="H34" s="464"/>
      <c r="I34" s="464"/>
      <c r="J34" s="464"/>
      <c r="K34" s="464"/>
      <c r="L34" s="464"/>
      <c r="M34" s="464"/>
      <c r="N34" s="329"/>
      <c r="O34" s="329"/>
      <c r="P34" s="329"/>
      <c r="Q34" s="329"/>
      <c r="R34" s="329"/>
      <c r="S34" s="329"/>
      <c r="T34" s="329"/>
      <c r="U34" s="329"/>
      <c r="V34" s="329"/>
      <c r="W34" s="28"/>
    </row>
    <row r="35" spans="1:23" ht="12.75" customHeight="1" thickBot="1" x14ac:dyDescent="0.3">
      <c r="A35" s="512"/>
      <c r="B35" s="335" t="s">
        <v>161</v>
      </c>
      <c r="C35" s="335">
        <v>1</v>
      </c>
      <c r="D35" s="335">
        <v>2</v>
      </c>
      <c r="E35" s="335">
        <v>3</v>
      </c>
      <c r="F35" s="335">
        <v>4</v>
      </c>
      <c r="G35" s="335">
        <v>5</v>
      </c>
      <c r="H35" s="335">
        <v>6</v>
      </c>
      <c r="I35" s="335">
        <v>7</v>
      </c>
      <c r="J35" s="335">
        <v>8</v>
      </c>
      <c r="K35" s="335">
        <v>9</v>
      </c>
      <c r="L35" s="335">
        <v>10</v>
      </c>
      <c r="M35" s="99"/>
      <c r="N35" s="10"/>
      <c r="T35" s="329"/>
      <c r="U35" s="329"/>
      <c r="V35" s="329"/>
      <c r="W35" s="28"/>
    </row>
    <row r="36" spans="1:23" ht="12.75" customHeight="1" x14ac:dyDescent="0.25">
      <c r="A36" s="341" t="s">
        <v>237</v>
      </c>
      <c r="B36" s="326" t="s">
        <v>162</v>
      </c>
      <c r="C36" s="342">
        <v>80</v>
      </c>
      <c r="D36" s="342">
        <v>90</v>
      </c>
      <c r="E36" s="342">
        <v>100</v>
      </c>
      <c r="F36" s="342">
        <v>101</v>
      </c>
      <c r="G36" s="342">
        <v>102</v>
      </c>
      <c r="H36" s="342">
        <v>103</v>
      </c>
      <c r="I36" s="342">
        <v>110</v>
      </c>
      <c r="J36" s="342">
        <v>111</v>
      </c>
      <c r="K36" s="342">
        <v>112</v>
      </c>
      <c r="L36" s="342">
        <v>113</v>
      </c>
      <c r="M36" s="99"/>
      <c r="N36" s="10"/>
      <c r="T36" s="329"/>
      <c r="U36" s="329"/>
      <c r="V36" s="329"/>
      <c r="W36" s="28"/>
    </row>
    <row r="37" spans="1:23" ht="12.75" customHeight="1" thickBot="1" x14ac:dyDescent="0.3">
      <c r="A37" s="333" t="s">
        <v>93</v>
      </c>
      <c r="B37" s="336" t="s">
        <v>165</v>
      </c>
      <c r="C37" s="994">
        <f>E30</f>
        <v>96665</v>
      </c>
      <c r="D37" s="994">
        <f>'Pay Scale Y'!D85</f>
        <v>98045</v>
      </c>
      <c r="E37" s="994">
        <f>F30</f>
        <v>99425</v>
      </c>
      <c r="F37" s="994">
        <f>G30</f>
        <v>99425</v>
      </c>
      <c r="G37" s="994">
        <f>H30</f>
        <v>99425</v>
      </c>
      <c r="H37" s="994">
        <f>I23</f>
        <v>99425</v>
      </c>
      <c r="I37" s="994">
        <f>I30</f>
        <v>105996</v>
      </c>
      <c r="J37" s="995">
        <f>J30</f>
        <v>105996</v>
      </c>
      <c r="K37" s="995">
        <f>'Pay Scale Y'!D18</f>
        <v>105996</v>
      </c>
      <c r="L37" s="995">
        <f>L30</f>
        <v>105996</v>
      </c>
      <c r="M37" s="99"/>
      <c r="N37" s="10"/>
      <c r="T37" s="329"/>
      <c r="U37" s="329"/>
      <c r="V37" s="329"/>
      <c r="W37" s="28"/>
    </row>
    <row r="38" spans="1:23" ht="12.75" customHeight="1" thickBot="1" x14ac:dyDescent="0.3">
      <c r="A38" s="333" t="s">
        <v>330</v>
      </c>
      <c r="B38" s="335" t="s">
        <v>161</v>
      </c>
      <c r="C38" s="335">
        <v>11</v>
      </c>
      <c r="D38" s="335">
        <v>12</v>
      </c>
      <c r="E38" s="335">
        <v>13</v>
      </c>
      <c r="F38" s="335">
        <v>14</v>
      </c>
      <c r="G38" s="335">
        <v>15</v>
      </c>
      <c r="H38" s="335">
        <v>16</v>
      </c>
      <c r="I38" s="335">
        <v>17</v>
      </c>
      <c r="J38" s="497"/>
      <c r="K38" s="497"/>
      <c r="L38" s="497"/>
      <c r="M38" s="99"/>
      <c r="N38" s="10"/>
      <c r="T38" s="329"/>
      <c r="U38" s="329"/>
      <c r="V38" s="329"/>
      <c r="W38" s="28"/>
    </row>
    <row r="39" spans="1:23" ht="12.75" customHeight="1" x14ac:dyDescent="0.25">
      <c r="A39" s="333" t="s">
        <v>301</v>
      </c>
      <c r="B39" s="462" t="s">
        <v>162</v>
      </c>
      <c r="C39" s="342">
        <v>114</v>
      </c>
      <c r="D39" s="342">
        <v>120</v>
      </c>
      <c r="E39" s="342">
        <v>121</v>
      </c>
      <c r="F39" s="342">
        <v>122</v>
      </c>
      <c r="G39" s="342">
        <v>123</v>
      </c>
      <c r="H39" s="342">
        <v>124</v>
      </c>
      <c r="I39" s="342">
        <v>130</v>
      </c>
      <c r="J39" s="501"/>
      <c r="K39" s="497"/>
      <c r="L39" s="497"/>
      <c r="M39" s="99"/>
      <c r="N39" s="10"/>
      <c r="T39" s="329"/>
      <c r="U39" s="329"/>
      <c r="V39" s="329"/>
      <c r="W39" s="28"/>
    </row>
    <row r="40" spans="1:23" ht="12.75" customHeight="1" thickBot="1" x14ac:dyDescent="0.3">
      <c r="A40" s="334" t="s">
        <v>355</v>
      </c>
      <c r="B40" s="457" t="s">
        <v>165</v>
      </c>
      <c r="C40" s="999">
        <f>'Pay Scale Y'!D20</f>
        <v>105996</v>
      </c>
      <c r="D40" s="999">
        <f>'Pay Scale Y'!D21</f>
        <v>112569</v>
      </c>
      <c r="E40" s="999">
        <f>'Pay Scale Y'!D22</f>
        <v>112569</v>
      </c>
      <c r="F40" s="999">
        <f>'Pay Scale Y'!D23</f>
        <v>112569</v>
      </c>
      <c r="G40" s="999">
        <f>'Pay Scale Y'!D24</f>
        <v>112569</v>
      </c>
      <c r="H40" s="999">
        <f>'Pay Scale Y'!D25</f>
        <v>112569</v>
      </c>
      <c r="I40" s="999">
        <f>'Pay Scale Y'!D26</f>
        <v>119133</v>
      </c>
      <c r="J40" s="502"/>
      <c r="K40" s="496"/>
      <c r="L40" s="496"/>
      <c r="M40" s="99"/>
      <c r="N40" s="10"/>
      <c r="S40" s="10"/>
      <c r="T40" s="329"/>
      <c r="U40" s="329"/>
      <c r="V40" s="329"/>
      <c r="W40" s="28"/>
    </row>
    <row r="41" spans="1:23" ht="12.75" customHeight="1" thickBot="1" x14ac:dyDescent="0.3">
      <c r="A41" s="472"/>
      <c r="B41" s="466"/>
      <c r="C41" s="464"/>
      <c r="D41" s="464"/>
      <c r="E41" s="464"/>
      <c r="F41" s="464"/>
      <c r="G41" s="464"/>
      <c r="H41" s="464"/>
      <c r="I41" s="464"/>
      <c r="J41" s="464"/>
      <c r="K41" s="464"/>
      <c r="L41" s="464"/>
      <c r="M41" s="464"/>
      <c r="N41" s="329"/>
      <c r="O41" s="329"/>
      <c r="P41" s="329"/>
      <c r="Q41" s="329"/>
      <c r="R41" s="329"/>
      <c r="S41" s="329"/>
      <c r="T41" s="329"/>
      <c r="U41" s="329"/>
      <c r="V41" s="329"/>
      <c r="W41" s="28"/>
    </row>
    <row r="42" spans="1:23" ht="13" thickBot="1" x14ac:dyDescent="0.3">
      <c r="A42" s="510"/>
      <c r="B42" s="335" t="s">
        <v>161</v>
      </c>
      <c r="C42" s="335">
        <v>1</v>
      </c>
      <c r="D42" s="335">
        <v>2</v>
      </c>
      <c r="E42" s="335">
        <v>3</v>
      </c>
      <c r="F42" s="335">
        <v>4</v>
      </c>
      <c r="G42" s="335">
        <v>5</v>
      </c>
      <c r="H42" s="335">
        <v>6</v>
      </c>
      <c r="I42" s="335">
        <v>7</v>
      </c>
      <c r="J42" s="335">
        <v>8</v>
      </c>
      <c r="K42" s="335">
        <v>9</v>
      </c>
      <c r="L42" s="335">
        <v>10</v>
      </c>
      <c r="M42" s="99"/>
      <c r="N42" s="10"/>
      <c r="S42" s="330"/>
      <c r="T42" s="329"/>
      <c r="U42" s="329"/>
      <c r="V42" s="329"/>
      <c r="W42" s="28"/>
    </row>
    <row r="43" spans="1:23" ht="12.75" customHeight="1" x14ac:dyDescent="0.25">
      <c r="A43" s="341" t="s">
        <v>238</v>
      </c>
      <c r="B43" s="326" t="s">
        <v>162</v>
      </c>
      <c r="C43" s="342">
        <v>90</v>
      </c>
      <c r="D43" s="342">
        <v>100</v>
      </c>
      <c r="E43" s="342">
        <v>101</v>
      </c>
      <c r="F43" s="342">
        <v>102</v>
      </c>
      <c r="G43" s="342">
        <v>103</v>
      </c>
      <c r="H43" s="342">
        <v>110</v>
      </c>
      <c r="I43" s="342">
        <v>111</v>
      </c>
      <c r="J43" s="342">
        <v>112</v>
      </c>
      <c r="K43" s="342">
        <v>113</v>
      </c>
      <c r="L43" s="342">
        <v>114</v>
      </c>
      <c r="M43" s="99"/>
      <c r="N43" s="10"/>
      <c r="S43" s="329"/>
      <c r="T43" s="329"/>
      <c r="U43" s="329"/>
      <c r="V43" s="329"/>
    </row>
    <row r="44" spans="1:23" ht="12.75" customHeight="1" thickBot="1" x14ac:dyDescent="0.3">
      <c r="A44" s="333" t="s">
        <v>94</v>
      </c>
      <c r="B44" s="336" t="s">
        <v>165</v>
      </c>
      <c r="C44" s="994">
        <f t="shared" ref="C44:K44" si="1">D37</f>
        <v>98045</v>
      </c>
      <c r="D44" s="994">
        <f t="shared" si="1"/>
        <v>99425</v>
      </c>
      <c r="E44" s="994">
        <f t="shared" si="1"/>
        <v>99425</v>
      </c>
      <c r="F44" s="994">
        <f t="shared" si="1"/>
        <v>99425</v>
      </c>
      <c r="G44" s="994">
        <f t="shared" si="1"/>
        <v>99425</v>
      </c>
      <c r="H44" s="994">
        <f t="shared" si="1"/>
        <v>105996</v>
      </c>
      <c r="I44" s="995">
        <f t="shared" si="1"/>
        <v>105996</v>
      </c>
      <c r="J44" s="995">
        <f t="shared" si="1"/>
        <v>105996</v>
      </c>
      <c r="K44" s="995">
        <f t="shared" si="1"/>
        <v>105996</v>
      </c>
      <c r="L44" s="995">
        <f>'Pay Scale Y'!D20</f>
        <v>105996</v>
      </c>
      <c r="M44" s="99"/>
      <c r="N44" s="10"/>
      <c r="S44" s="329"/>
      <c r="T44" s="329"/>
      <c r="U44" s="329"/>
      <c r="V44" s="329"/>
    </row>
    <row r="45" spans="1:23" ht="12.75" customHeight="1" thickBot="1" x14ac:dyDescent="0.3">
      <c r="A45" s="333" t="s">
        <v>331</v>
      </c>
      <c r="B45" s="335" t="s">
        <v>161</v>
      </c>
      <c r="C45" s="335">
        <v>11</v>
      </c>
      <c r="D45" s="335">
        <v>12</v>
      </c>
      <c r="E45" s="335">
        <v>13</v>
      </c>
      <c r="F45" s="335">
        <v>14</v>
      </c>
      <c r="G45" s="335">
        <v>15</v>
      </c>
      <c r="H45" s="352">
        <v>16</v>
      </c>
      <c r="I45" s="497"/>
      <c r="J45" s="497"/>
      <c r="K45" s="497"/>
      <c r="L45" s="497"/>
      <c r="M45" s="99"/>
      <c r="N45" s="10"/>
      <c r="S45" s="329"/>
      <c r="T45" s="329"/>
      <c r="U45" s="329"/>
      <c r="V45" s="329"/>
    </row>
    <row r="46" spans="1:23" ht="12.75" customHeight="1" x14ac:dyDescent="0.25">
      <c r="A46" s="333" t="s">
        <v>302</v>
      </c>
      <c r="B46" s="326" t="s">
        <v>162</v>
      </c>
      <c r="C46" s="342">
        <v>120</v>
      </c>
      <c r="D46" s="342">
        <v>121</v>
      </c>
      <c r="E46" s="342">
        <v>122</v>
      </c>
      <c r="F46" s="342">
        <v>123</v>
      </c>
      <c r="G46" s="342">
        <v>124</v>
      </c>
      <c r="H46" s="342">
        <v>130</v>
      </c>
      <c r="I46" s="497"/>
      <c r="J46" s="497"/>
      <c r="K46" s="497"/>
      <c r="L46" s="497"/>
      <c r="M46" s="99"/>
      <c r="N46" s="10"/>
      <c r="S46" s="329"/>
      <c r="T46" s="329"/>
      <c r="U46" s="329"/>
      <c r="V46" s="329"/>
    </row>
    <row r="47" spans="1:23" ht="12.75" customHeight="1" thickBot="1" x14ac:dyDescent="0.3">
      <c r="A47" s="334" t="s">
        <v>302</v>
      </c>
      <c r="B47" s="337" t="s">
        <v>165</v>
      </c>
      <c r="C47" s="995">
        <f>'Pay Scale Y'!D21</f>
        <v>112569</v>
      </c>
      <c r="D47" s="995">
        <f>C47</f>
        <v>112569</v>
      </c>
      <c r="E47" s="995">
        <f t="shared" ref="E47:G47" si="2">D47</f>
        <v>112569</v>
      </c>
      <c r="F47" s="995">
        <f t="shared" si="2"/>
        <v>112569</v>
      </c>
      <c r="G47" s="995">
        <f t="shared" si="2"/>
        <v>112569</v>
      </c>
      <c r="H47" s="995">
        <f>'Pay Scale Y'!D26</f>
        <v>119133</v>
      </c>
      <c r="I47" s="496"/>
      <c r="J47" s="496"/>
      <c r="K47" s="496"/>
      <c r="L47" s="496"/>
      <c r="M47" s="99"/>
      <c r="N47" s="10"/>
      <c r="S47" s="329"/>
      <c r="T47" s="329"/>
      <c r="U47" s="329"/>
      <c r="V47" s="329"/>
    </row>
    <row r="48" spans="1:23" ht="12.75" customHeight="1" thickBot="1" x14ac:dyDescent="0.3">
      <c r="A48" s="472"/>
      <c r="B48" s="466"/>
      <c r="C48" s="464"/>
      <c r="D48" s="464"/>
      <c r="E48" s="464"/>
      <c r="F48" s="464"/>
      <c r="G48" s="464"/>
      <c r="H48" s="464"/>
      <c r="I48" s="464"/>
      <c r="J48" s="464"/>
      <c r="K48" s="464"/>
      <c r="L48" s="464"/>
      <c r="M48" s="464"/>
      <c r="N48" s="329"/>
      <c r="O48" s="329"/>
      <c r="P48" s="329"/>
      <c r="Q48" s="329"/>
      <c r="R48" s="329"/>
      <c r="S48" s="329"/>
      <c r="T48" s="329"/>
      <c r="U48" s="329"/>
      <c r="V48" s="329"/>
    </row>
    <row r="49" spans="1:23" ht="12.75" customHeight="1" thickBot="1" x14ac:dyDescent="0.3">
      <c r="A49" s="510"/>
      <c r="B49" s="335" t="s">
        <v>161</v>
      </c>
      <c r="C49" s="335">
        <v>1</v>
      </c>
      <c r="D49" s="335">
        <v>2</v>
      </c>
      <c r="E49" s="335">
        <v>3</v>
      </c>
      <c r="F49" s="335">
        <v>4</v>
      </c>
      <c r="G49" s="335">
        <v>5</v>
      </c>
      <c r="H49" s="335">
        <v>6</v>
      </c>
      <c r="I49" s="335">
        <v>7</v>
      </c>
      <c r="J49" s="335">
        <v>8</v>
      </c>
      <c r="K49" s="335">
        <v>9</v>
      </c>
      <c r="L49" s="335">
        <v>10</v>
      </c>
      <c r="M49" s="99"/>
      <c r="N49" s="10"/>
      <c r="S49" s="329"/>
      <c r="T49" s="329"/>
      <c r="U49" s="329"/>
      <c r="V49" s="329"/>
    </row>
    <row r="50" spans="1:23" ht="12.75" customHeight="1" x14ac:dyDescent="0.25">
      <c r="A50" s="345" t="s">
        <v>281</v>
      </c>
      <c r="B50" s="326" t="s">
        <v>162</v>
      </c>
      <c r="C50" s="342">
        <v>100</v>
      </c>
      <c r="D50" s="342">
        <v>101</v>
      </c>
      <c r="E50" s="342">
        <v>102</v>
      </c>
      <c r="F50" s="342">
        <v>103</v>
      </c>
      <c r="G50" s="342">
        <v>104</v>
      </c>
      <c r="H50" s="342">
        <v>110</v>
      </c>
      <c r="I50" s="342">
        <v>111</v>
      </c>
      <c r="J50" s="342">
        <v>112</v>
      </c>
      <c r="K50" s="342">
        <v>113</v>
      </c>
      <c r="L50" s="342">
        <v>114</v>
      </c>
      <c r="M50" s="99"/>
      <c r="N50" s="10"/>
      <c r="S50" s="329"/>
      <c r="T50" s="329"/>
      <c r="U50" s="329"/>
      <c r="V50" s="329"/>
      <c r="W50" s="28"/>
    </row>
    <row r="51" spans="1:23" ht="12.75" customHeight="1" thickBot="1" x14ac:dyDescent="0.3">
      <c r="A51" s="346" t="s">
        <v>95</v>
      </c>
      <c r="B51" s="336" t="s">
        <v>165</v>
      </c>
      <c r="C51" s="994">
        <f>D44</f>
        <v>99425</v>
      </c>
      <c r="D51" s="994">
        <f>E44</f>
        <v>99425</v>
      </c>
      <c r="E51" s="994">
        <f>F44</f>
        <v>99425</v>
      </c>
      <c r="F51" s="994">
        <f>G44</f>
        <v>99425</v>
      </c>
      <c r="G51" s="994">
        <f>J16</f>
        <v>99425</v>
      </c>
      <c r="H51" s="994">
        <f>H44</f>
        <v>105996</v>
      </c>
      <c r="I51" s="995">
        <f>I44</f>
        <v>105996</v>
      </c>
      <c r="J51" s="995">
        <f>J44</f>
        <v>105996</v>
      </c>
      <c r="K51" s="995">
        <f>K44</f>
        <v>105996</v>
      </c>
      <c r="L51" s="995">
        <f>'Pay Scale Y'!D20</f>
        <v>105996</v>
      </c>
      <c r="M51" s="99"/>
      <c r="N51" s="10"/>
      <c r="S51" s="329"/>
      <c r="T51" s="329"/>
      <c r="U51" s="329"/>
      <c r="V51" s="329"/>
      <c r="W51" s="28"/>
    </row>
    <row r="52" spans="1:23" ht="12.75" customHeight="1" thickBot="1" x14ac:dyDescent="0.3">
      <c r="A52" s="346" t="s">
        <v>332</v>
      </c>
      <c r="B52" s="335" t="s">
        <v>161</v>
      </c>
      <c r="C52" s="335">
        <v>11</v>
      </c>
      <c r="D52" s="335">
        <v>12</v>
      </c>
      <c r="E52" s="335">
        <v>13</v>
      </c>
      <c r="F52" s="335">
        <v>14</v>
      </c>
      <c r="G52" s="335">
        <v>15</v>
      </c>
      <c r="H52" s="335">
        <v>16</v>
      </c>
      <c r="I52" s="497"/>
      <c r="J52" s="497"/>
      <c r="K52" s="497"/>
      <c r="L52" s="497"/>
      <c r="M52" s="99"/>
      <c r="N52" s="10"/>
      <c r="S52" s="329"/>
      <c r="T52" s="329"/>
      <c r="U52" s="329"/>
      <c r="V52" s="329"/>
      <c r="W52" s="28"/>
    </row>
    <row r="53" spans="1:23" ht="12.75" customHeight="1" x14ac:dyDescent="0.25">
      <c r="A53" s="517" t="s">
        <v>303</v>
      </c>
      <c r="B53" s="326" t="s">
        <v>162</v>
      </c>
      <c r="C53" s="342">
        <v>120</v>
      </c>
      <c r="D53" s="342">
        <v>121</v>
      </c>
      <c r="E53" s="342">
        <v>122</v>
      </c>
      <c r="F53" s="342">
        <v>123</v>
      </c>
      <c r="G53" s="342">
        <v>124</v>
      </c>
      <c r="H53" s="348">
        <v>130</v>
      </c>
      <c r="I53" s="497"/>
      <c r="J53" s="497"/>
      <c r="K53" s="497"/>
      <c r="L53" s="497"/>
      <c r="M53" s="99"/>
      <c r="N53" s="10"/>
      <c r="S53" s="329"/>
      <c r="T53" s="329"/>
      <c r="U53" s="329"/>
      <c r="V53" s="329"/>
      <c r="W53" s="28"/>
    </row>
    <row r="54" spans="1:23" ht="12.75" customHeight="1" thickBot="1" x14ac:dyDescent="0.3">
      <c r="A54" s="347" t="s">
        <v>355</v>
      </c>
      <c r="B54" s="337" t="s">
        <v>165</v>
      </c>
      <c r="C54" s="995">
        <f>'Pay Scale Y'!D21</f>
        <v>112569</v>
      </c>
      <c r="D54" s="995">
        <f>'Pay Scale Y'!D22</f>
        <v>112569</v>
      </c>
      <c r="E54" s="995">
        <f>'Pay Scale Y'!D23</f>
        <v>112569</v>
      </c>
      <c r="F54" s="995">
        <f>'Pay Scale Y'!D24</f>
        <v>112569</v>
      </c>
      <c r="G54" s="995">
        <f>'Pay Scale Y'!D25</f>
        <v>112569</v>
      </c>
      <c r="H54" s="995">
        <f>'Pay Scale Y'!D26</f>
        <v>119133</v>
      </c>
      <c r="I54" s="496"/>
      <c r="J54" s="496"/>
      <c r="K54" s="496"/>
      <c r="L54" s="496"/>
      <c r="M54" s="99"/>
      <c r="N54" s="10"/>
      <c r="S54" s="329"/>
      <c r="T54" s="329"/>
      <c r="U54" s="329"/>
      <c r="V54" s="329"/>
      <c r="W54" s="28"/>
    </row>
    <row r="55" spans="1:23" ht="12.75" customHeight="1" thickBot="1" x14ac:dyDescent="0.3">
      <c r="A55" s="476"/>
      <c r="B55" s="466"/>
      <c r="C55" s="464"/>
      <c r="D55" s="464"/>
      <c r="E55" s="464"/>
      <c r="F55" s="464"/>
      <c r="G55" s="464"/>
      <c r="H55" s="464"/>
      <c r="I55" s="464"/>
      <c r="J55" s="464"/>
      <c r="K55" s="464"/>
      <c r="L55" s="464"/>
      <c r="M55" s="464"/>
      <c r="N55" s="329"/>
      <c r="O55" s="329"/>
      <c r="P55" s="329"/>
      <c r="Q55" s="329"/>
      <c r="R55" s="329"/>
      <c r="S55" s="329"/>
      <c r="T55" s="329"/>
      <c r="U55" s="329"/>
      <c r="V55" s="329"/>
      <c r="W55" s="28"/>
    </row>
    <row r="56" spans="1:23" ht="12.75" customHeight="1" thickBot="1" x14ac:dyDescent="0.3">
      <c r="A56" s="510"/>
      <c r="B56" s="335" t="s">
        <v>161</v>
      </c>
      <c r="C56" s="335">
        <v>1</v>
      </c>
      <c r="D56" s="335">
        <v>2</v>
      </c>
      <c r="E56" s="335">
        <v>3</v>
      </c>
      <c r="F56" s="335">
        <v>4</v>
      </c>
      <c r="G56" s="335">
        <v>5</v>
      </c>
      <c r="H56" s="335">
        <v>6</v>
      </c>
      <c r="I56" s="335">
        <v>7</v>
      </c>
      <c r="J56" s="335">
        <v>8</v>
      </c>
      <c r="K56" s="335">
        <v>9</v>
      </c>
      <c r="L56" s="335">
        <v>10</v>
      </c>
      <c r="M56" s="99"/>
      <c r="N56" s="10"/>
      <c r="R56" s="329"/>
      <c r="S56" s="329"/>
      <c r="T56" s="329"/>
      <c r="U56" s="329"/>
      <c r="V56" s="329"/>
      <c r="W56" s="28"/>
    </row>
    <row r="57" spans="1:23" ht="12.75" customHeight="1" x14ac:dyDescent="0.25">
      <c r="A57" s="341" t="s">
        <v>282</v>
      </c>
      <c r="B57" s="326" t="s">
        <v>162</v>
      </c>
      <c r="C57" s="342">
        <v>100</v>
      </c>
      <c r="D57" s="342">
        <v>101</v>
      </c>
      <c r="E57" s="342">
        <v>102</v>
      </c>
      <c r="F57" s="342">
        <v>103</v>
      </c>
      <c r="G57" s="342">
        <v>110</v>
      </c>
      <c r="H57" s="342">
        <v>111</v>
      </c>
      <c r="I57" s="342">
        <v>112</v>
      </c>
      <c r="J57" s="342">
        <v>113</v>
      </c>
      <c r="K57" s="342">
        <v>114</v>
      </c>
      <c r="L57" s="342">
        <v>120</v>
      </c>
      <c r="M57" s="99"/>
      <c r="N57" s="10"/>
      <c r="R57" s="329"/>
      <c r="S57" s="329"/>
      <c r="T57" s="329"/>
      <c r="U57" s="329"/>
      <c r="V57" s="329"/>
      <c r="W57" s="28"/>
    </row>
    <row r="58" spans="1:23" ht="12.75" customHeight="1" thickBot="1" x14ac:dyDescent="0.3">
      <c r="A58" s="333" t="s">
        <v>96</v>
      </c>
      <c r="B58" s="336" t="s">
        <v>165</v>
      </c>
      <c r="C58" s="994">
        <f>C51</f>
        <v>99425</v>
      </c>
      <c r="D58" s="994">
        <f>D51</f>
        <v>99425</v>
      </c>
      <c r="E58" s="994">
        <f>E51</f>
        <v>99425</v>
      </c>
      <c r="F58" s="994">
        <f>F51</f>
        <v>99425</v>
      </c>
      <c r="G58" s="994">
        <f>H51</f>
        <v>105996</v>
      </c>
      <c r="H58" s="995">
        <f>I51</f>
        <v>105996</v>
      </c>
      <c r="I58" s="995">
        <f>J51</f>
        <v>105996</v>
      </c>
      <c r="J58" s="995">
        <f>K51</f>
        <v>105996</v>
      </c>
      <c r="K58" s="995">
        <f>L51</f>
        <v>105996</v>
      </c>
      <c r="L58" s="995">
        <f>'Pay Scale Y'!D21</f>
        <v>112569</v>
      </c>
      <c r="M58" s="99"/>
      <c r="N58" s="10"/>
      <c r="R58" s="329"/>
      <c r="S58" s="329"/>
      <c r="T58" s="329"/>
      <c r="U58" s="329"/>
      <c r="V58" s="329"/>
      <c r="W58" s="28"/>
    </row>
    <row r="59" spans="1:23" ht="12.75" customHeight="1" thickBot="1" x14ac:dyDescent="0.3">
      <c r="A59" s="333" t="s">
        <v>333</v>
      </c>
      <c r="B59" s="335" t="s">
        <v>161</v>
      </c>
      <c r="C59" s="335">
        <v>11</v>
      </c>
      <c r="D59" s="335">
        <v>12</v>
      </c>
      <c r="E59" s="335">
        <v>13</v>
      </c>
      <c r="F59" s="335">
        <v>14</v>
      </c>
      <c r="G59" s="335">
        <v>15</v>
      </c>
      <c r="H59" s="497"/>
      <c r="I59" s="497"/>
      <c r="J59" s="497"/>
      <c r="K59" s="497"/>
      <c r="L59" s="497"/>
      <c r="M59" s="99"/>
      <c r="N59" s="10"/>
      <c r="R59" s="329"/>
      <c r="S59" s="329"/>
      <c r="T59" s="329"/>
      <c r="U59" s="329"/>
      <c r="V59" s="329"/>
      <c r="W59" s="28"/>
    </row>
    <row r="60" spans="1:23" ht="12.75" customHeight="1" x14ac:dyDescent="0.25">
      <c r="A60" s="333" t="s">
        <v>304</v>
      </c>
      <c r="B60" s="326" t="s">
        <v>162</v>
      </c>
      <c r="C60" s="342">
        <v>121</v>
      </c>
      <c r="D60" s="342">
        <v>122</v>
      </c>
      <c r="E60" s="342">
        <v>123</v>
      </c>
      <c r="F60" s="342">
        <v>124</v>
      </c>
      <c r="G60" s="342">
        <v>130</v>
      </c>
      <c r="H60" s="497"/>
      <c r="I60" s="497"/>
      <c r="J60" s="497"/>
      <c r="K60" s="497"/>
      <c r="L60" s="497"/>
      <c r="M60" s="99"/>
      <c r="N60" s="10"/>
      <c r="R60" s="329"/>
      <c r="S60" s="329"/>
      <c r="T60" s="329"/>
      <c r="U60" s="329"/>
      <c r="V60" s="329"/>
      <c r="W60" s="28"/>
    </row>
    <row r="61" spans="1:23" ht="12.75" customHeight="1" thickBot="1" x14ac:dyDescent="0.3">
      <c r="A61" s="334" t="s">
        <v>355</v>
      </c>
      <c r="B61" s="337" t="s">
        <v>165</v>
      </c>
      <c r="C61" s="995">
        <f>'Pay Scale Y'!D22</f>
        <v>112569</v>
      </c>
      <c r="D61" s="995">
        <f>'Pay Scale Y'!D23</f>
        <v>112569</v>
      </c>
      <c r="E61" s="995">
        <f>'Pay Scale Y'!D24</f>
        <v>112569</v>
      </c>
      <c r="F61" s="995">
        <f>'Pay Scale Y'!D25</f>
        <v>112569</v>
      </c>
      <c r="G61" s="995">
        <f>'Pay Scale Y'!D26</f>
        <v>119133</v>
      </c>
      <c r="H61" s="496"/>
      <c r="I61" s="496"/>
      <c r="J61" s="496"/>
      <c r="K61" s="496"/>
      <c r="L61" s="496"/>
      <c r="M61" s="99"/>
      <c r="N61" s="10"/>
      <c r="R61" s="329"/>
      <c r="S61" s="329"/>
      <c r="T61" s="329"/>
      <c r="U61" s="329"/>
      <c r="V61" s="329"/>
      <c r="W61" s="28"/>
    </row>
    <row r="62" spans="1:23" ht="12.75" customHeight="1" thickBot="1" x14ac:dyDescent="0.3">
      <c r="A62" s="472"/>
      <c r="B62" s="466"/>
      <c r="C62" s="464"/>
      <c r="D62" s="464"/>
      <c r="E62" s="464"/>
      <c r="F62" s="464"/>
      <c r="G62" s="464"/>
      <c r="H62" s="464"/>
      <c r="I62" s="464"/>
      <c r="J62" s="464"/>
      <c r="K62" s="464"/>
      <c r="L62" s="464"/>
      <c r="M62" s="464"/>
      <c r="N62" s="329"/>
      <c r="O62" s="329"/>
      <c r="P62" s="329"/>
      <c r="Q62" s="329"/>
      <c r="R62" s="329"/>
      <c r="S62" s="329"/>
      <c r="T62" s="329"/>
      <c r="U62" s="329"/>
      <c r="V62" s="329"/>
      <c r="W62" s="28"/>
    </row>
    <row r="63" spans="1:23" ht="12.75" customHeight="1" thickBot="1" x14ac:dyDescent="0.3">
      <c r="A63" s="512"/>
      <c r="B63" s="335" t="s">
        <v>161</v>
      </c>
      <c r="C63" s="335">
        <v>1</v>
      </c>
      <c r="D63" s="335">
        <v>2</v>
      </c>
      <c r="E63" s="335">
        <v>3</v>
      </c>
      <c r="F63" s="335">
        <v>4</v>
      </c>
      <c r="G63" s="335">
        <v>5</v>
      </c>
      <c r="H63" s="335">
        <v>6</v>
      </c>
      <c r="I63" s="335">
        <v>7</v>
      </c>
      <c r="J63" s="335">
        <v>8</v>
      </c>
      <c r="K63" s="335">
        <v>9</v>
      </c>
      <c r="L63" s="335">
        <v>10</v>
      </c>
      <c r="M63" s="99"/>
      <c r="N63" s="10"/>
      <c r="Q63" s="329"/>
      <c r="R63" s="329"/>
      <c r="S63" s="329"/>
      <c r="T63" s="329"/>
      <c r="U63" s="329"/>
      <c r="V63" s="329"/>
      <c r="W63" s="28"/>
    </row>
    <row r="64" spans="1:23" ht="12.75" customHeight="1" x14ac:dyDescent="0.25">
      <c r="A64" s="349" t="s">
        <v>283</v>
      </c>
      <c r="B64" s="326" t="s">
        <v>162</v>
      </c>
      <c r="C64" s="342">
        <v>100</v>
      </c>
      <c r="D64" s="342">
        <v>101</v>
      </c>
      <c r="E64" s="342">
        <v>102</v>
      </c>
      <c r="F64" s="342">
        <v>103</v>
      </c>
      <c r="G64" s="342">
        <v>110</v>
      </c>
      <c r="H64" s="342">
        <v>111</v>
      </c>
      <c r="I64" s="342">
        <v>112</v>
      </c>
      <c r="J64" s="342">
        <v>113</v>
      </c>
      <c r="K64" s="342">
        <v>120</v>
      </c>
      <c r="L64" s="342">
        <v>121</v>
      </c>
      <c r="M64" s="99"/>
      <c r="N64" s="10"/>
      <c r="Q64" s="329"/>
      <c r="R64" s="329"/>
      <c r="S64" s="329"/>
      <c r="T64" s="329"/>
      <c r="U64" s="329"/>
      <c r="V64" s="329"/>
    </row>
    <row r="65" spans="1:23" ht="12.75" customHeight="1" thickBot="1" x14ac:dyDescent="0.3">
      <c r="A65" s="350" t="s">
        <v>97</v>
      </c>
      <c r="B65" s="336" t="s">
        <v>165</v>
      </c>
      <c r="C65" s="994">
        <f t="shared" ref="C65:J65" si="3">C58</f>
        <v>99425</v>
      </c>
      <c r="D65" s="994">
        <f t="shared" si="3"/>
        <v>99425</v>
      </c>
      <c r="E65" s="994">
        <f t="shared" si="3"/>
        <v>99425</v>
      </c>
      <c r="F65" s="994">
        <f t="shared" si="3"/>
        <v>99425</v>
      </c>
      <c r="G65" s="995">
        <f t="shared" si="3"/>
        <v>105996</v>
      </c>
      <c r="H65" s="995">
        <f t="shared" si="3"/>
        <v>105996</v>
      </c>
      <c r="I65" s="995">
        <f t="shared" si="3"/>
        <v>105996</v>
      </c>
      <c r="J65" s="995">
        <f t="shared" si="3"/>
        <v>105996</v>
      </c>
      <c r="K65" s="995">
        <f>L58</f>
        <v>112569</v>
      </c>
      <c r="L65" s="995">
        <f>'Pay Scale Y'!D22</f>
        <v>112569</v>
      </c>
      <c r="M65" s="99"/>
      <c r="N65" s="10"/>
      <c r="Q65" s="329"/>
      <c r="R65" s="329"/>
      <c r="S65" s="329"/>
      <c r="T65" s="329"/>
      <c r="U65" s="329"/>
      <c r="V65" s="329"/>
    </row>
    <row r="66" spans="1:23" ht="12.75" customHeight="1" thickBot="1" x14ac:dyDescent="0.3">
      <c r="A66" s="350" t="s">
        <v>334</v>
      </c>
      <c r="B66" s="335" t="s">
        <v>161</v>
      </c>
      <c r="C66" s="335">
        <v>11</v>
      </c>
      <c r="D66" s="335">
        <v>12</v>
      </c>
      <c r="E66" s="335">
        <v>13</v>
      </c>
      <c r="F66" s="335">
        <v>14</v>
      </c>
      <c r="G66" s="497"/>
      <c r="H66" s="497"/>
      <c r="I66" s="497"/>
      <c r="J66" s="497"/>
      <c r="K66" s="497"/>
      <c r="L66" s="497"/>
      <c r="M66" s="99"/>
      <c r="N66" s="10"/>
      <c r="Q66" s="329"/>
      <c r="R66" s="329"/>
      <c r="S66" s="329"/>
      <c r="T66" s="329"/>
      <c r="U66" s="329"/>
      <c r="V66" s="329"/>
    </row>
    <row r="67" spans="1:23" ht="12.75" customHeight="1" x14ac:dyDescent="0.25">
      <c r="A67" s="350" t="s">
        <v>307</v>
      </c>
      <c r="B67" s="326" t="s">
        <v>162</v>
      </c>
      <c r="C67" s="342">
        <v>122</v>
      </c>
      <c r="D67" s="342">
        <v>123</v>
      </c>
      <c r="E67" s="342">
        <v>124</v>
      </c>
      <c r="F67" s="342">
        <v>130</v>
      </c>
      <c r="G67" s="497"/>
      <c r="H67" s="497"/>
      <c r="I67" s="497"/>
      <c r="J67" s="497"/>
      <c r="K67" s="497"/>
      <c r="L67" s="497"/>
      <c r="M67" s="99"/>
      <c r="N67" s="10"/>
      <c r="Q67" s="329"/>
      <c r="R67" s="329"/>
      <c r="S67" s="329"/>
      <c r="T67" s="329"/>
      <c r="U67" s="329"/>
      <c r="V67" s="329"/>
    </row>
    <row r="68" spans="1:23" ht="12.75" customHeight="1" thickBot="1" x14ac:dyDescent="0.3">
      <c r="A68" s="351" t="s">
        <v>355</v>
      </c>
      <c r="B68" s="337" t="s">
        <v>165</v>
      </c>
      <c r="C68" s="995">
        <f>'Pay Scale Y'!D23</f>
        <v>112569</v>
      </c>
      <c r="D68" s="995">
        <f>'Pay Scale Y'!D24</f>
        <v>112569</v>
      </c>
      <c r="E68" s="995">
        <f>'Pay Scale Y'!D25</f>
        <v>112569</v>
      </c>
      <c r="F68" s="995">
        <f>'Pay Scale Y'!D26</f>
        <v>119133</v>
      </c>
      <c r="G68" s="496"/>
      <c r="H68" s="496"/>
      <c r="I68" s="496"/>
      <c r="J68" s="496"/>
      <c r="K68" s="496"/>
      <c r="L68" s="496"/>
      <c r="M68" s="99"/>
      <c r="N68" s="10"/>
      <c r="Q68" s="329"/>
      <c r="R68" s="329"/>
      <c r="S68" s="329"/>
      <c r="T68" s="329"/>
      <c r="U68" s="329"/>
      <c r="V68" s="329"/>
    </row>
    <row r="69" spans="1:23" ht="12.75" customHeight="1" thickBot="1" x14ac:dyDescent="0.3">
      <c r="A69" s="477"/>
      <c r="B69" s="466"/>
      <c r="C69" s="464"/>
      <c r="D69" s="464"/>
      <c r="E69" s="464"/>
      <c r="F69" s="464"/>
      <c r="G69" s="464"/>
      <c r="H69" s="464"/>
      <c r="I69" s="464"/>
      <c r="J69" s="464"/>
      <c r="K69" s="464"/>
      <c r="L69" s="464"/>
      <c r="M69" s="464"/>
      <c r="N69" s="329"/>
      <c r="O69" s="329"/>
      <c r="P69" s="329"/>
      <c r="Q69" s="329"/>
      <c r="R69" s="329"/>
      <c r="S69" s="329"/>
      <c r="T69" s="329"/>
      <c r="U69" s="329"/>
      <c r="V69" s="329"/>
    </row>
    <row r="70" spans="1:23" ht="12.75" customHeight="1" thickBot="1" x14ac:dyDescent="0.3">
      <c r="A70" s="512"/>
      <c r="B70" s="335" t="s">
        <v>161</v>
      </c>
      <c r="C70" s="335">
        <v>1</v>
      </c>
      <c r="D70" s="335">
        <v>2</v>
      </c>
      <c r="E70" s="335">
        <v>3</v>
      </c>
      <c r="F70" s="335">
        <v>4</v>
      </c>
      <c r="G70" s="335">
        <v>5</v>
      </c>
      <c r="H70" s="335">
        <v>6</v>
      </c>
      <c r="I70" s="335">
        <v>7</v>
      </c>
      <c r="J70" s="335">
        <v>8</v>
      </c>
      <c r="K70" s="335">
        <v>9</v>
      </c>
      <c r="L70" s="335">
        <v>10</v>
      </c>
      <c r="M70" s="99"/>
      <c r="N70" s="10"/>
      <c r="P70" s="329"/>
      <c r="Q70" s="329"/>
      <c r="R70" s="329"/>
      <c r="S70" s="329"/>
      <c r="T70" s="329"/>
      <c r="U70" s="329"/>
      <c r="V70" s="329"/>
    </row>
    <row r="71" spans="1:23" ht="12.75" customHeight="1" x14ac:dyDescent="0.25">
      <c r="A71" s="349" t="s">
        <v>284</v>
      </c>
      <c r="B71" s="326" t="s">
        <v>162</v>
      </c>
      <c r="C71" s="342">
        <v>100</v>
      </c>
      <c r="D71" s="342">
        <v>101</v>
      </c>
      <c r="E71" s="342">
        <v>102</v>
      </c>
      <c r="F71" s="342">
        <v>103</v>
      </c>
      <c r="G71" s="342">
        <v>110</v>
      </c>
      <c r="H71" s="342">
        <v>111</v>
      </c>
      <c r="I71" s="342">
        <v>112</v>
      </c>
      <c r="J71" s="342">
        <v>120</v>
      </c>
      <c r="K71" s="342">
        <v>121</v>
      </c>
      <c r="L71" s="342">
        <v>122</v>
      </c>
      <c r="M71" s="99"/>
      <c r="N71" s="10"/>
      <c r="P71" s="329"/>
      <c r="Q71" s="329"/>
      <c r="R71" s="329"/>
      <c r="S71" s="329"/>
      <c r="T71" s="329"/>
      <c r="U71" s="329"/>
      <c r="V71" s="329"/>
    </row>
    <row r="72" spans="1:23" ht="12.75" customHeight="1" thickBot="1" x14ac:dyDescent="0.3">
      <c r="A72" s="350" t="s">
        <v>98</v>
      </c>
      <c r="B72" s="336" t="s">
        <v>165</v>
      </c>
      <c r="C72" s="994">
        <f t="shared" ref="C72:I72" si="4">C65</f>
        <v>99425</v>
      </c>
      <c r="D72" s="994">
        <f t="shared" si="4"/>
        <v>99425</v>
      </c>
      <c r="E72" s="994">
        <f t="shared" si="4"/>
        <v>99425</v>
      </c>
      <c r="F72" s="995">
        <f t="shared" si="4"/>
        <v>99425</v>
      </c>
      <c r="G72" s="995">
        <f t="shared" si="4"/>
        <v>105996</v>
      </c>
      <c r="H72" s="995">
        <f t="shared" si="4"/>
        <v>105996</v>
      </c>
      <c r="I72" s="995">
        <f t="shared" si="4"/>
        <v>105996</v>
      </c>
      <c r="J72" s="995">
        <f>K65</f>
        <v>112569</v>
      </c>
      <c r="K72" s="995">
        <f>L65</f>
        <v>112569</v>
      </c>
      <c r="L72" s="995">
        <f>'Pay Scale Y'!D23</f>
        <v>112569</v>
      </c>
      <c r="M72" s="99"/>
      <c r="N72" s="10"/>
      <c r="P72" s="329"/>
      <c r="Q72" s="329"/>
      <c r="R72" s="329"/>
      <c r="S72" s="329"/>
      <c r="T72" s="329"/>
      <c r="U72" s="329"/>
      <c r="V72" s="329"/>
    </row>
    <row r="73" spans="1:23" ht="12.75" customHeight="1" thickBot="1" x14ac:dyDescent="0.3">
      <c r="A73" s="350" t="s">
        <v>335</v>
      </c>
      <c r="B73" s="335" t="s">
        <v>161</v>
      </c>
      <c r="C73" s="335">
        <v>11</v>
      </c>
      <c r="D73" s="335">
        <v>12</v>
      </c>
      <c r="E73" s="335">
        <v>13</v>
      </c>
      <c r="F73" s="497"/>
      <c r="G73" s="497"/>
      <c r="H73" s="497"/>
      <c r="I73" s="497"/>
      <c r="J73" s="497"/>
      <c r="K73" s="497"/>
      <c r="L73" s="497"/>
      <c r="M73" s="99"/>
      <c r="N73" s="10"/>
      <c r="P73" s="329"/>
      <c r="Q73" s="329"/>
      <c r="R73" s="329"/>
      <c r="S73" s="329"/>
      <c r="T73" s="329"/>
      <c r="U73" s="329"/>
      <c r="V73" s="329"/>
    </row>
    <row r="74" spans="1:23" ht="12.75" customHeight="1" x14ac:dyDescent="0.25">
      <c r="A74" s="350" t="s">
        <v>308</v>
      </c>
      <c r="B74" s="326" t="s">
        <v>162</v>
      </c>
      <c r="C74" s="342">
        <v>123</v>
      </c>
      <c r="D74" s="342">
        <v>124</v>
      </c>
      <c r="E74" s="342">
        <v>130</v>
      </c>
      <c r="F74" s="497"/>
      <c r="G74" s="497"/>
      <c r="H74" s="497"/>
      <c r="I74" s="497"/>
      <c r="J74" s="497"/>
      <c r="K74" s="497"/>
      <c r="L74" s="497"/>
      <c r="M74" s="99"/>
      <c r="N74" s="10"/>
      <c r="P74" s="329"/>
      <c r="Q74" s="329"/>
      <c r="R74" s="329"/>
      <c r="S74" s="329"/>
      <c r="T74" s="329"/>
      <c r="U74" s="329"/>
      <c r="V74" s="329"/>
    </row>
    <row r="75" spans="1:23" ht="12.75" customHeight="1" thickBot="1" x14ac:dyDescent="0.3">
      <c r="A75" s="351" t="s">
        <v>355</v>
      </c>
      <c r="B75" s="337" t="s">
        <v>165</v>
      </c>
      <c r="C75" s="995">
        <f>'Pay Scale Y'!D24</f>
        <v>112569</v>
      </c>
      <c r="D75" s="995">
        <f>'Pay Scale Y'!D25</f>
        <v>112569</v>
      </c>
      <c r="E75" s="995">
        <f>'Pay Scale Y'!D26</f>
        <v>119133</v>
      </c>
      <c r="F75" s="496"/>
      <c r="G75" s="496"/>
      <c r="H75" s="496"/>
      <c r="I75" s="496"/>
      <c r="J75" s="496"/>
      <c r="K75" s="496"/>
      <c r="L75" s="496"/>
      <c r="M75" s="99"/>
      <c r="N75" s="10"/>
      <c r="P75" s="329"/>
      <c r="Q75" s="329"/>
      <c r="R75" s="329"/>
      <c r="S75" s="329"/>
      <c r="T75" s="329"/>
      <c r="U75" s="329"/>
      <c r="V75" s="329"/>
    </row>
    <row r="76" spans="1:23" ht="12.75" customHeight="1" thickBot="1" x14ac:dyDescent="0.3">
      <c r="A76" s="477"/>
      <c r="B76" s="466"/>
      <c r="C76" s="464"/>
      <c r="D76" s="464"/>
      <c r="E76" s="464"/>
      <c r="F76" s="464"/>
      <c r="G76" s="464"/>
      <c r="H76" s="464"/>
      <c r="I76" s="464"/>
      <c r="J76" s="464"/>
      <c r="K76" s="464"/>
      <c r="L76" s="464"/>
      <c r="M76" s="464"/>
      <c r="N76" s="329"/>
      <c r="O76" s="329"/>
      <c r="P76" s="329"/>
      <c r="Q76" s="329"/>
      <c r="R76" s="329"/>
      <c r="S76" s="329"/>
      <c r="T76" s="329"/>
      <c r="U76" s="329"/>
      <c r="V76" s="329"/>
    </row>
    <row r="77" spans="1:23" ht="12.75" customHeight="1" thickBot="1" x14ac:dyDescent="0.3">
      <c r="A77" s="513"/>
      <c r="B77" s="335" t="s">
        <v>161</v>
      </c>
      <c r="C77" s="335">
        <v>1</v>
      </c>
      <c r="D77" s="335">
        <v>2</v>
      </c>
      <c r="E77" s="335">
        <v>3</v>
      </c>
      <c r="F77" s="335">
        <v>4</v>
      </c>
      <c r="G77" s="335">
        <v>5</v>
      </c>
      <c r="H77" s="335">
        <v>6</v>
      </c>
      <c r="I77" s="335">
        <v>7</v>
      </c>
      <c r="J77" s="335">
        <v>8</v>
      </c>
      <c r="K77" s="335">
        <v>9</v>
      </c>
      <c r="L77" s="335">
        <v>10</v>
      </c>
      <c r="M77" s="99"/>
      <c r="N77" s="10"/>
      <c r="O77" s="330"/>
      <c r="P77" s="329"/>
      <c r="Q77" s="329"/>
      <c r="R77" s="329"/>
      <c r="S77" s="329"/>
      <c r="T77" s="329"/>
      <c r="U77" s="329"/>
      <c r="V77" s="329"/>
    </row>
    <row r="78" spans="1:23" ht="12.75" customHeight="1" x14ac:dyDescent="0.25">
      <c r="A78" s="349" t="s">
        <v>285</v>
      </c>
      <c r="B78" s="326" t="s">
        <v>162</v>
      </c>
      <c r="C78" s="342">
        <v>100</v>
      </c>
      <c r="D78" s="342">
        <v>101</v>
      </c>
      <c r="E78" s="342">
        <v>102</v>
      </c>
      <c r="F78" s="342">
        <v>110</v>
      </c>
      <c r="G78" s="342">
        <v>111</v>
      </c>
      <c r="H78" s="342">
        <v>112</v>
      </c>
      <c r="I78" s="342">
        <v>120</v>
      </c>
      <c r="J78" s="342">
        <v>121</v>
      </c>
      <c r="K78" s="342">
        <v>122</v>
      </c>
      <c r="L78" s="342">
        <v>123</v>
      </c>
      <c r="M78" s="99"/>
      <c r="N78" s="10"/>
      <c r="O78" s="329"/>
      <c r="P78" s="329"/>
      <c r="Q78" s="329"/>
      <c r="R78" s="329"/>
      <c r="S78" s="329"/>
      <c r="T78" s="329"/>
      <c r="U78" s="329"/>
      <c r="V78" s="503"/>
      <c r="W78" s="28"/>
    </row>
    <row r="79" spans="1:23" ht="12.75" customHeight="1" thickBot="1" x14ac:dyDescent="0.3">
      <c r="A79" s="350" t="s">
        <v>99</v>
      </c>
      <c r="B79" s="336" t="s">
        <v>165</v>
      </c>
      <c r="C79" s="994">
        <f>C72</f>
        <v>99425</v>
      </c>
      <c r="D79" s="994">
        <f>D72</f>
        <v>99425</v>
      </c>
      <c r="E79" s="995">
        <f>E72</f>
        <v>99425</v>
      </c>
      <c r="F79" s="995">
        <f t="shared" ref="F79:K79" si="5">G72</f>
        <v>105996</v>
      </c>
      <c r="G79" s="995">
        <f t="shared" si="5"/>
        <v>105996</v>
      </c>
      <c r="H79" s="995">
        <f t="shared" si="5"/>
        <v>105996</v>
      </c>
      <c r="I79" s="995">
        <f t="shared" si="5"/>
        <v>112569</v>
      </c>
      <c r="J79" s="995">
        <f t="shared" si="5"/>
        <v>112569</v>
      </c>
      <c r="K79" s="995">
        <f t="shared" si="5"/>
        <v>112569</v>
      </c>
      <c r="L79" s="995">
        <f>'Pay Scale Y'!D24</f>
        <v>112569</v>
      </c>
      <c r="M79" s="99"/>
      <c r="N79" s="10"/>
      <c r="O79" s="329"/>
      <c r="P79" s="329"/>
      <c r="Q79" s="329"/>
      <c r="R79" s="329"/>
      <c r="S79" s="329"/>
      <c r="T79" s="329"/>
      <c r="U79" s="329"/>
      <c r="V79" s="503"/>
      <c r="W79" s="28"/>
    </row>
    <row r="80" spans="1:23" ht="12.75" customHeight="1" thickBot="1" x14ac:dyDescent="0.3">
      <c r="A80" s="350" t="s">
        <v>336</v>
      </c>
      <c r="B80" s="335" t="s">
        <v>161</v>
      </c>
      <c r="C80" s="335">
        <v>11</v>
      </c>
      <c r="D80" s="352">
        <v>12</v>
      </c>
      <c r="E80" s="497"/>
      <c r="F80" s="497"/>
      <c r="G80" s="497"/>
      <c r="H80" s="497"/>
      <c r="I80" s="497"/>
      <c r="J80" s="497"/>
      <c r="K80" s="497"/>
      <c r="L80" s="497"/>
      <c r="M80" s="99"/>
      <c r="N80" s="10"/>
      <c r="O80" s="329"/>
      <c r="P80" s="329"/>
      <c r="Q80" s="329"/>
      <c r="R80" s="329"/>
      <c r="S80" s="329"/>
      <c r="T80" s="329"/>
      <c r="U80" s="329"/>
      <c r="V80" s="503"/>
      <c r="W80" s="28"/>
    </row>
    <row r="81" spans="1:23" ht="12.75" customHeight="1" x14ac:dyDescent="0.25">
      <c r="A81" s="350" t="s">
        <v>309</v>
      </c>
      <c r="B81" s="326" t="s">
        <v>162</v>
      </c>
      <c r="C81" s="342">
        <v>124</v>
      </c>
      <c r="D81" s="348">
        <v>130</v>
      </c>
      <c r="E81" s="497"/>
      <c r="F81" s="497"/>
      <c r="G81" s="497"/>
      <c r="H81" s="497"/>
      <c r="I81" s="497"/>
      <c r="J81" s="497"/>
      <c r="K81" s="497"/>
      <c r="L81" s="497"/>
      <c r="M81" s="99"/>
      <c r="N81" s="10"/>
      <c r="O81" s="329"/>
      <c r="P81" s="329"/>
      <c r="Q81" s="329"/>
      <c r="R81" s="329"/>
      <c r="S81" s="329"/>
      <c r="T81" s="329"/>
      <c r="U81" s="329"/>
      <c r="V81" s="503"/>
      <c r="W81" s="28"/>
    </row>
    <row r="82" spans="1:23" ht="12.75" customHeight="1" thickBot="1" x14ac:dyDescent="0.3">
      <c r="A82" s="351" t="s">
        <v>355</v>
      </c>
      <c r="B82" s="337" t="s">
        <v>165</v>
      </c>
      <c r="C82" s="995">
        <f>'Pay Scale Y'!D25</f>
        <v>112569</v>
      </c>
      <c r="D82" s="995">
        <f>'Pay Scale Y'!D26</f>
        <v>119133</v>
      </c>
      <c r="E82" s="496"/>
      <c r="F82" s="496"/>
      <c r="G82" s="496"/>
      <c r="H82" s="496"/>
      <c r="I82" s="496"/>
      <c r="J82" s="496"/>
      <c r="K82" s="496"/>
      <c r="L82" s="496"/>
      <c r="M82" s="99"/>
      <c r="N82" s="10"/>
      <c r="O82" s="329"/>
      <c r="P82" s="329"/>
      <c r="Q82" s="329"/>
      <c r="R82" s="329"/>
      <c r="S82" s="329"/>
      <c r="T82" s="329"/>
      <c r="U82" s="329"/>
      <c r="V82" s="503"/>
      <c r="W82" s="28"/>
    </row>
    <row r="83" spans="1:23" ht="12.75" customHeight="1" thickBot="1" x14ac:dyDescent="0.3">
      <c r="A83" s="477"/>
      <c r="B83" s="466"/>
      <c r="C83" s="464"/>
      <c r="D83" s="464"/>
      <c r="E83" s="464"/>
      <c r="F83" s="464"/>
      <c r="G83" s="464"/>
      <c r="H83" s="464"/>
      <c r="I83" s="464"/>
      <c r="J83" s="464"/>
      <c r="K83" s="464"/>
      <c r="L83" s="464"/>
      <c r="M83" s="464"/>
      <c r="N83" s="329"/>
      <c r="O83" s="329"/>
      <c r="P83" s="329"/>
      <c r="Q83" s="329"/>
      <c r="R83" s="329"/>
      <c r="S83" s="329"/>
      <c r="T83" s="329"/>
      <c r="U83" s="329"/>
      <c r="V83" s="503"/>
      <c r="W83" s="28"/>
    </row>
    <row r="84" spans="1:23" ht="12.75" customHeight="1" thickBot="1" x14ac:dyDescent="0.3">
      <c r="A84" s="513"/>
      <c r="B84" s="335" t="s">
        <v>161</v>
      </c>
      <c r="C84" s="335">
        <v>1</v>
      </c>
      <c r="D84" s="335">
        <v>2</v>
      </c>
      <c r="E84" s="335">
        <v>3</v>
      </c>
      <c r="F84" s="335">
        <v>4</v>
      </c>
      <c r="G84" s="335">
        <v>5</v>
      </c>
      <c r="H84" s="335">
        <v>6</v>
      </c>
      <c r="I84" s="335">
        <v>7</v>
      </c>
      <c r="J84" s="335">
        <v>8</v>
      </c>
      <c r="K84" s="335">
        <v>9</v>
      </c>
      <c r="L84" s="335">
        <v>10</v>
      </c>
      <c r="M84" s="99"/>
      <c r="N84" s="330"/>
      <c r="O84" s="329"/>
      <c r="P84" s="329"/>
      <c r="Q84" s="329"/>
      <c r="R84" s="329"/>
      <c r="S84" s="329"/>
      <c r="T84" s="329"/>
      <c r="U84" s="329"/>
      <c r="V84" s="503"/>
      <c r="W84" s="28"/>
    </row>
    <row r="85" spans="1:23" ht="12.75" customHeight="1" x14ac:dyDescent="0.25">
      <c r="A85" s="349" t="s">
        <v>286</v>
      </c>
      <c r="B85" s="326" t="s">
        <v>162</v>
      </c>
      <c r="C85" s="342">
        <v>100</v>
      </c>
      <c r="D85" s="342">
        <v>101</v>
      </c>
      <c r="E85" s="342">
        <v>102</v>
      </c>
      <c r="F85" s="342">
        <v>110</v>
      </c>
      <c r="G85" s="342">
        <v>111</v>
      </c>
      <c r="H85" s="342">
        <v>120</v>
      </c>
      <c r="I85" s="342">
        <v>121</v>
      </c>
      <c r="J85" s="342">
        <v>122</v>
      </c>
      <c r="K85" s="342">
        <v>123</v>
      </c>
      <c r="L85" s="342">
        <v>124</v>
      </c>
      <c r="M85" s="99"/>
      <c r="N85" s="329"/>
      <c r="O85" s="329"/>
      <c r="P85" s="329"/>
      <c r="Q85" s="329"/>
      <c r="R85" s="329"/>
      <c r="S85" s="329"/>
      <c r="T85" s="329"/>
      <c r="U85" s="329"/>
      <c r="V85" s="329"/>
      <c r="W85" s="28"/>
    </row>
    <row r="86" spans="1:23" ht="12.75" customHeight="1" thickBot="1" x14ac:dyDescent="0.3">
      <c r="A86" s="350" t="s">
        <v>100</v>
      </c>
      <c r="B86" s="336" t="s">
        <v>165</v>
      </c>
      <c r="C86" s="994">
        <f>C79</f>
        <v>99425</v>
      </c>
      <c r="D86" s="995">
        <f>D79</f>
        <v>99425</v>
      </c>
      <c r="E86" s="995">
        <f>E79</f>
        <v>99425</v>
      </c>
      <c r="F86" s="995">
        <f>F79</f>
        <v>105996</v>
      </c>
      <c r="G86" s="995">
        <f>G79</f>
        <v>105996</v>
      </c>
      <c r="H86" s="995">
        <f>I79</f>
        <v>112569</v>
      </c>
      <c r="I86" s="995">
        <f>J79</f>
        <v>112569</v>
      </c>
      <c r="J86" s="995">
        <f>K79</f>
        <v>112569</v>
      </c>
      <c r="K86" s="995">
        <f>L79</f>
        <v>112569</v>
      </c>
      <c r="L86" s="995">
        <f>K86</f>
        <v>112569</v>
      </c>
      <c r="M86" s="99"/>
      <c r="N86" s="329"/>
      <c r="O86" s="329"/>
      <c r="P86" s="329"/>
      <c r="Q86" s="329"/>
      <c r="R86" s="329"/>
      <c r="S86" s="329"/>
      <c r="T86" s="329"/>
      <c r="U86" s="329"/>
      <c r="V86" s="329"/>
      <c r="W86" s="28"/>
    </row>
    <row r="87" spans="1:23" ht="12.75" customHeight="1" thickBot="1" x14ac:dyDescent="0.3">
      <c r="A87" s="350" t="s">
        <v>337</v>
      </c>
      <c r="B87" s="335" t="s">
        <v>161</v>
      </c>
      <c r="C87" s="352">
        <v>11</v>
      </c>
      <c r="D87" s="497"/>
      <c r="E87" s="497"/>
      <c r="F87" s="497"/>
      <c r="G87" s="497"/>
      <c r="H87" s="497"/>
      <c r="I87" s="497"/>
      <c r="J87" s="497"/>
      <c r="K87" s="497"/>
      <c r="L87" s="497"/>
      <c r="M87" s="99"/>
      <c r="N87" s="329"/>
      <c r="O87" s="329"/>
      <c r="P87" s="329"/>
      <c r="Q87" s="329"/>
      <c r="R87" s="329"/>
      <c r="S87" s="329"/>
      <c r="T87" s="329"/>
      <c r="U87" s="329"/>
      <c r="V87" s="329"/>
      <c r="W87" s="28"/>
    </row>
    <row r="88" spans="1:23" ht="12.75" customHeight="1" x14ac:dyDescent="0.25">
      <c r="A88" s="350" t="s">
        <v>310</v>
      </c>
      <c r="B88" s="326" t="s">
        <v>162</v>
      </c>
      <c r="C88" s="342">
        <v>130</v>
      </c>
      <c r="D88" s="497"/>
      <c r="E88" s="497"/>
      <c r="F88" s="497"/>
      <c r="G88" s="497"/>
      <c r="H88" s="497"/>
      <c r="I88" s="497"/>
      <c r="J88" s="497"/>
      <c r="K88" s="497"/>
      <c r="L88" s="497"/>
      <c r="M88" s="99"/>
      <c r="N88" s="329"/>
      <c r="O88" s="329"/>
      <c r="P88" s="329"/>
      <c r="Q88" s="329"/>
      <c r="R88" s="329"/>
      <c r="S88" s="329"/>
      <c r="T88" s="329"/>
      <c r="U88" s="329"/>
      <c r="V88" s="329"/>
      <c r="W88" s="28"/>
    </row>
    <row r="89" spans="1:23" ht="12.75" customHeight="1" thickBot="1" x14ac:dyDescent="0.3">
      <c r="A89" s="351" t="s">
        <v>355</v>
      </c>
      <c r="B89" s="337" t="s">
        <v>165</v>
      </c>
      <c r="C89" s="995">
        <f>'Pay Scale Y'!D26</f>
        <v>119133</v>
      </c>
      <c r="D89" s="496"/>
      <c r="E89" s="496"/>
      <c r="F89" s="496"/>
      <c r="G89" s="496"/>
      <c r="H89" s="496"/>
      <c r="I89" s="496"/>
      <c r="J89" s="496"/>
      <c r="K89" s="496"/>
      <c r="L89" s="496"/>
      <c r="M89" s="99"/>
      <c r="N89" s="329"/>
      <c r="O89" s="329"/>
      <c r="P89" s="329"/>
      <c r="Q89" s="329"/>
      <c r="R89" s="329"/>
      <c r="S89" s="329"/>
      <c r="T89" s="329"/>
      <c r="U89" s="329"/>
      <c r="V89" s="329"/>
      <c r="W89" s="28"/>
    </row>
    <row r="90" spans="1:23" ht="12.75" customHeight="1" thickBot="1" x14ac:dyDescent="0.3">
      <c r="A90" s="477"/>
      <c r="B90" s="466"/>
      <c r="C90" s="464"/>
      <c r="D90" s="464"/>
      <c r="E90" s="464"/>
      <c r="F90" s="464"/>
      <c r="G90" s="464"/>
      <c r="H90" s="464"/>
      <c r="I90" s="464"/>
      <c r="J90" s="464"/>
      <c r="K90" s="464"/>
      <c r="L90" s="464"/>
      <c r="M90" s="464"/>
      <c r="N90" s="329"/>
      <c r="O90" s="329"/>
      <c r="P90" s="329"/>
      <c r="Q90" s="329"/>
      <c r="R90" s="329"/>
      <c r="S90" s="329"/>
      <c r="T90" s="329"/>
      <c r="U90" s="329"/>
      <c r="V90" s="329"/>
      <c r="W90" s="28"/>
    </row>
    <row r="91" spans="1:23" ht="12.75" customHeight="1" thickBot="1" x14ac:dyDescent="0.3">
      <c r="A91" s="513"/>
      <c r="B91" s="335" t="s">
        <v>161</v>
      </c>
      <c r="C91" s="335">
        <v>1</v>
      </c>
      <c r="D91" s="335">
        <v>2</v>
      </c>
      <c r="E91" s="335">
        <v>3</v>
      </c>
      <c r="F91" s="335">
        <v>4</v>
      </c>
      <c r="G91" s="335">
        <v>5</v>
      </c>
      <c r="H91" s="335">
        <v>6</v>
      </c>
      <c r="I91" s="335">
        <v>7</v>
      </c>
      <c r="J91" s="335">
        <v>8</v>
      </c>
      <c r="K91" s="335">
        <v>9</v>
      </c>
      <c r="L91" s="335">
        <v>10</v>
      </c>
      <c r="M91" s="464"/>
      <c r="N91" s="329"/>
      <c r="O91" s="329"/>
      <c r="P91" s="329"/>
      <c r="Q91" s="329"/>
      <c r="R91" s="329"/>
      <c r="S91" s="329"/>
      <c r="T91" s="329"/>
      <c r="U91" s="329"/>
      <c r="V91" s="329"/>
      <c r="W91" s="28"/>
    </row>
    <row r="92" spans="1:23" ht="12.75" customHeight="1" x14ac:dyDescent="0.25">
      <c r="A92" s="349" t="s">
        <v>287</v>
      </c>
      <c r="B92" s="326" t="s">
        <v>162</v>
      </c>
      <c r="C92" s="342">
        <v>100</v>
      </c>
      <c r="D92" s="342">
        <v>101</v>
      </c>
      <c r="E92" s="342">
        <v>102</v>
      </c>
      <c r="F92" s="342">
        <v>110</v>
      </c>
      <c r="G92" s="342">
        <v>111</v>
      </c>
      <c r="H92" s="342">
        <v>120</v>
      </c>
      <c r="I92" s="342">
        <v>121</v>
      </c>
      <c r="J92" s="342">
        <v>122</v>
      </c>
      <c r="K92" s="342">
        <v>123</v>
      </c>
      <c r="L92" s="342">
        <v>130</v>
      </c>
      <c r="M92" s="464"/>
      <c r="N92" s="329"/>
      <c r="O92" s="329"/>
      <c r="P92" s="329"/>
      <c r="Q92" s="329"/>
      <c r="R92" s="329"/>
      <c r="S92" s="329"/>
      <c r="T92" s="329"/>
      <c r="U92" s="329"/>
      <c r="V92" s="329"/>
    </row>
    <row r="93" spans="1:23" ht="12.75" customHeight="1" x14ac:dyDescent="0.25">
      <c r="A93" s="350" t="s">
        <v>101</v>
      </c>
      <c r="B93" s="336" t="s">
        <v>165</v>
      </c>
      <c r="C93" s="994">
        <f t="shared" ref="C93:K93" si="6">C86</f>
        <v>99425</v>
      </c>
      <c r="D93" s="994">
        <f t="shared" si="6"/>
        <v>99425</v>
      </c>
      <c r="E93" s="994">
        <f t="shared" si="6"/>
        <v>99425</v>
      </c>
      <c r="F93" s="994">
        <f t="shared" si="6"/>
        <v>105996</v>
      </c>
      <c r="G93" s="994">
        <f t="shared" si="6"/>
        <v>105996</v>
      </c>
      <c r="H93" s="994">
        <f t="shared" si="6"/>
        <v>112569</v>
      </c>
      <c r="I93" s="994">
        <f t="shared" si="6"/>
        <v>112569</v>
      </c>
      <c r="J93" s="994">
        <f t="shared" si="6"/>
        <v>112569</v>
      </c>
      <c r="K93" s="994">
        <f t="shared" si="6"/>
        <v>112569</v>
      </c>
      <c r="L93" s="994">
        <f>'Pay Scale Y'!D26</f>
        <v>119133</v>
      </c>
      <c r="M93" s="464"/>
      <c r="N93" s="329"/>
      <c r="O93" s="329"/>
      <c r="P93" s="329"/>
      <c r="Q93" s="329"/>
      <c r="R93" s="329"/>
      <c r="S93" s="329"/>
      <c r="T93" s="329"/>
      <c r="U93" s="329"/>
      <c r="V93" s="329"/>
    </row>
    <row r="94" spans="1:23" ht="12.75" customHeight="1" x14ac:dyDescent="0.25">
      <c r="A94" s="350" t="s">
        <v>342</v>
      </c>
      <c r="B94" s="458"/>
      <c r="C94" s="460"/>
      <c r="D94" s="460"/>
      <c r="E94" s="460"/>
      <c r="F94" s="460"/>
      <c r="G94" s="460"/>
      <c r="H94" s="460"/>
      <c r="I94" s="460"/>
      <c r="J94" s="460"/>
      <c r="K94" s="460"/>
      <c r="L94" s="460"/>
      <c r="M94" s="464"/>
      <c r="N94" s="329"/>
      <c r="O94" s="329"/>
      <c r="P94" s="329"/>
      <c r="Q94" s="329"/>
      <c r="R94" s="329"/>
      <c r="S94" s="329"/>
      <c r="T94" s="329"/>
      <c r="U94" s="329"/>
      <c r="V94" s="329"/>
    </row>
    <row r="95" spans="1:23" ht="12.75" customHeight="1" thickBot="1" x14ac:dyDescent="0.3">
      <c r="A95" s="351" t="s">
        <v>311</v>
      </c>
      <c r="B95" s="459"/>
      <c r="C95" s="461"/>
      <c r="D95" s="461"/>
      <c r="E95" s="461"/>
      <c r="F95" s="461"/>
      <c r="G95" s="461"/>
      <c r="H95" s="461"/>
      <c r="I95" s="461"/>
      <c r="J95" s="461"/>
      <c r="K95" s="461"/>
      <c r="L95" s="461"/>
      <c r="M95" s="464"/>
      <c r="N95" s="329"/>
      <c r="O95" s="329"/>
      <c r="P95" s="329"/>
      <c r="Q95" s="329"/>
      <c r="R95" s="329"/>
      <c r="S95" s="329"/>
      <c r="T95" s="329"/>
      <c r="U95" s="329"/>
      <c r="V95" s="329"/>
    </row>
    <row r="96" spans="1:23" ht="12.75" customHeight="1" thickBot="1" x14ac:dyDescent="0.3">
      <c r="A96" s="477"/>
      <c r="B96" s="466"/>
      <c r="C96" s="464"/>
      <c r="D96" s="464"/>
      <c r="E96" s="464"/>
      <c r="F96" s="464"/>
      <c r="G96" s="464"/>
      <c r="H96" s="464"/>
      <c r="I96" s="464"/>
      <c r="J96" s="464"/>
      <c r="K96" s="464"/>
      <c r="L96" s="464"/>
      <c r="M96" s="464"/>
      <c r="N96" s="329"/>
      <c r="O96" s="329"/>
      <c r="P96" s="329"/>
      <c r="Q96" s="329"/>
      <c r="R96" s="329"/>
      <c r="S96" s="329"/>
      <c r="T96" s="329"/>
      <c r="U96" s="329"/>
      <c r="V96" s="329"/>
    </row>
    <row r="97" spans="1:23" ht="12.75" customHeight="1" thickBot="1" x14ac:dyDescent="0.3">
      <c r="A97" s="514"/>
      <c r="B97" s="335" t="s">
        <v>161</v>
      </c>
      <c r="C97" s="335">
        <v>1</v>
      </c>
      <c r="D97" s="335">
        <v>2</v>
      </c>
      <c r="E97" s="335">
        <v>3</v>
      </c>
      <c r="F97" s="335">
        <v>4</v>
      </c>
      <c r="G97" s="335">
        <v>5</v>
      </c>
      <c r="H97" s="335">
        <v>6</v>
      </c>
      <c r="I97" s="335">
        <v>7</v>
      </c>
      <c r="J97" s="335">
        <v>8</v>
      </c>
      <c r="K97" s="335">
        <v>9</v>
      </c>
      <c r="L97" s="464"/>
      <c r="M97" s="464"/>
      <c r="N97" s="329"/>
      <c r="O97" s="329"/>
      <c r="P97" s="329"/>
      <c r="Q97" s="329"/>
      <c r="R97" s="329"/>
      <c r="S97" s="329"/>
      <c r="T97" s="329"/>
      <c r="U97" s="329"/>
      <c r="V97" s="329"/>
    </row>
    <row r="98" spans="1:23" ht="12.75" customHeight="1" x14ac:dyDescent="0.25">
      <c r="A98" s="349" t="s">
        <v>288</v>
      </c>
      <c r="B98" s="326" t="s">
        <v>162</v>
      </c>
      <c r="C98" s="342">
        <v>100</v>
      </c>
      <c r="D98" s="342">
        <v>101</v>
      </c>
      <c r="E98" s="342">
        <v>102</v>
      </c>
      <c r="F98" s="342">
        <v>110</v>
      </c>
      <c r="G98" s="342">
        <v>120</v>
      </c>
      <c r="H98" s="342">
        <v>121</v>
      </c>
      <c r="I98" s="342">
        <v>122</v>
      </c>
      <c r="J98" s="342">
        <v>123</v>
      </c>
      <c r="K98" s="342">
        <v>130</v>
      </c>
      <c r="L98" s="464"/>
      <c r="M98" s="464"/>
      <c r="N98" s="329"/>
      <c r="O98" s="329"/>
      <c r="P98" s="329"/>
      <c r="Q98" s="329"/>
      <c r="R98" s="329"/>
      <c r="S98" s="329"/>
      <c r="T98" s="329"/>
      <c r="U98" s="329"/>
      <c r="V98" s="329"/>
      <c r="W98" s="28"/>
    </row>
    <row r="99" spans="1:23" ht="12.75" customHeight="1" x14ac:dyDescent="0.25">
      <c r="A99" s="350" t="s">
        <v>102</v>
      </c>
      <c r="B99" s="336" t="s">
        <v>165</v>
      </c>
      <c r="C99" s="994">
        <f>C93</f>
        <v>99425</v>
      </c>
      <c r="D99" s="994">
        <f>D93</f>
        <v>99425</v>
      </c>
      <c r="E99" s="994">
        <f>E93</f>
        <v>99425</v>
      </c>
      <c r="F99" s="994">
        <f>F93</f>
        <v>105996</v>
      </c>
      <c r="G99" s="994">
        <f>H93</f>
        <v>112569</v>
      </c>
      <c r="H99" s="994">
        <f>I93</f>
        <v>112569</v>
      </c>
      <c r="I99" s="994">
        <f>J93</f>
        <v>112569</v>
      </c>
      <c r="J99" s="994">
        <f>K93</f>
        <v>112569</v>
      </c>
      <c r="K99" s="994">
        <f>'Pay Scale Y'!D26</f>
        <v>119133</v>
      </c>
      <c r="L99" s="464"/>
      <c r="M99" s="464"/>
      <c r="N99" s="329"/>
      <c r="O99" s="329"/>
      <c r="P99" s="329"/>
      <c r="Q99" s="329"/>
      <c r="R99" s="329"/>
      <c r="S99" s="329"/>
      <c r="T99" s="329"/>
      <c r="U99" s="329"/>
      <c r="V99" s="329"/>
      <c r="W99" s="28"/>
    </row>
    <row r="100" spans="1:23" ht="12.75" customHeight="1" x14ac:dyDescent="0.25">
      <c r="A100" s="350" t="s">
        <v>343</v>
      </c>
      <c r="B100" s="458"/>
      <c r="C100" s="460"/>
      <c r="D100" s="460"/>
      <c r="E100" s="460"/>
      <c r="F100" s="460"/>
      <c r="G100" s="460"/>
      <c r="H100" s="460"/>
      <c r="I100" s="460"/>
      <c r="J100" s="460"/>
      <c r="K100" s="460"/>
      <c r="L100" s="464"/>
      <c r="M100" s="464"/>
      <c r="N100" s="329"/>
      <c r="O100" s="329"/>
      <c r="P100" s="329"/>
      <c r="Q100" s="329"/>
      <c r="R100" s="329"/>
      <c r="S100" s="329"/>
      <c r="T100" s="329"/>
      <c r="U100" s="329"/>
      <c r="V100" s="329"/>
      <c r="W100" s="28"/>
    </row>
    <row r="101" spans="1:23" ht="12.75" customHeight="1" thickBot="1" x14ac:dyDescent="0.3">
      <c r="A101" s="351" t="s">
        <v>312</v>
      </c>
      <c r="B101" s="459"/>
      <c r="C101" s="461"/>
      <c r="D101" s="461"/>
      <c r="E101" s="461"/>
      <c r="F101" s="461"/>
      <c r="G101" s="461"/>
      <c r="H101" s="461"/>
      <c r="I101" s="461"/>
      <c r="J101" s="461"/>
      <c r="K101" s="461"/>
      <c r="L101" s="464"/>
      <c r="M101" s="464"/>
      <c r="N101" s="329"/>
      <c r="O101" s="329"/>
      <c r="P101" s="329"/>
      <c r="Q101" s="329"/>
      <c r="R101" s="329"/>
      <c r="S101" s="329"/>
      <c r="T101" s="329"/>
      <c r="U101" s="329"/>
      <c r="V101" s="329"/>
      <c r="W101" s="28"/>
    </row>
    <row r="102" spans="1:23" ht="12.75" customHeight="1" thickBot="1" x14ac:dyDescent="0.3">
      <c r="A102" s="477"/>
      <c r="B102" s="466"/>
      <c r="C102" s="464"/>
      <c r="D102" s="464"/>
      <c r="E102" s="464"/>
      <c r="F102" s="464"/>
      <c r="G102" s="464"/>
      <c r="H102" s="464"/>
      <c r="I102" s="464"/>
      <c r="J102" s="464"/>
      <c r="K102" s="464"/>
      <c r="L102" s="464"/>
      <c r="M102" s="464"/>
      <c r="N102" s="329"/>
      <c r="O102" s="329"/>
      <c r="P102" s="329"/>
      <c r="Q102" s="329"/>
      <c r="R102" s="329"/>
      <c r="S102" s="329"/>
      <c r="T102" s="329"/>
      <c r="U102" s="329"/>
      <c r="V102" s="329"/>
      <c r="W102" s="28"/>
    </row>
    <row r="103" spans="1:23" ht="12.75" customHeight="1" thickBot="1" x14ac:dyDescent="0.3">
      <c r="A103" s="514"/>
      <c r="B103" s="335" t="s">
        <v>161</v>
      </c>
      <c r="C103" s="335">
        <v>1</v>
      </c>
      <c r="D103" s="335">
        <v>2</v>
      </c>
      <c r="E103" s="335">
        <v>3</v>
      </c>
      <c r="F103" s="335">
        <v>4</v>
      </c>
      <c r="G103" s="335">
        <v>5</v>
      </c>
      <c r="H103" s="335">
        <v>6</v>
      </c>
      <c r="I103" s="335">
        <v>7</v>
      </c>
      <c r="J103" s="335">
        <v>8</v>
      </c>
      <c r="K103" s="464"/>
      <c r="L103" s="464"/>
      <c r="M103" s="464"/>
      <c r="N103" s="329"/>
      <c r="O103" s="329"/>
      <c r="P103" s="329"/>
      <c r="Q103" s="329"/>
      <c r="R103" s="329"/>
      <c r="S103" s="329"/>
      <c r="T103" s="329"/>
      <c r="U103" s="329"/>
      <c r="V103" s="329"/>
      <c r="W103" s="28"/>
    </row>
    <row r="104" spans="1:23" ht="12.75" customHeight="1" x14ac:dyDescent="0.25">
      <c r="A104" s="349" t="s">
        <v>289</v>
      </c>
      <c r="B104" s="326" t="s">
        <v>162</v>
      </c>
      <c r="C104" s="342">
        <v>100</v>
      </c>
      <c r="D104" s="342">
        <v>101</v>
      </c>
      <c r="E104" s="342">
        <v>102</v>
      </c>
      <c r="F104" s="342">
        <v>110</v>
      </c>
      <c r="G104" s="342">
        <v>120</v>
      </c>
      <c r="H104" s="342">
        <v>121</v>
      </c>
      <c r="I104" s="342">
        <v>122</v>
      </c>
      <c r="J104" s="342">
        <v>130</v>
      </c>
      <c r="K104" s="464"/>
      <c r="L104" s="464"/>
      <c r="M104" s="464"/>
      <c r="N104" s="329"/>
      <c r="O104" s="329"/>
      <c r="P104" s="329"/>
      <c r="Q104" s="329"/>
      <c r="R104" s="329"/>
      <c r="S104" s="329"/>
      <c r="T104" s="329"/>
      <c r="U104" s="329"/>
      <c r="V104" s="329"/>
      <c r="W104" s="28"/>
    </row>
    <row r="105" spans="1:23" ht="12.75" customHeight="1" x14ac:dyDescent="0.25">
      <c r="A105" s="350" t="s">
        <v>103</v>
      </c>
      <c r="B105" s="336" t="s">
        <v>165</v>
      </c>
      <c r="C105" s="994">
        <f t="shared" ref="C105:I105" si="7">C99</f>
        <v>99425</v>
      </c>
      <c r="D105" s="994">
        <f t="shared" si="7"/>
        <v>99425</v>
      </c>
      <c r="E105" s="994">
        <f t="shared" si="7"/>
        <v>99425</v>
      </c>
      <c r="F105" s="994">
        <f t="shared" si="7"/>
        <v>105996</v>
      </c>
      <c r="G105" s="994">
        <f t="shared" si="7"/>
        <v>112569</v>
      </c>
      <c r="H105" s="994">
        <f t="shared" si="7"/>
        <v>112569</v>
      </c>
      <c r="I105" s="994">
        <f t="shared" si="7"/>
        <v>112569</v>
      </c>
      <c r="J105" s="994">
        <f>'Pay Scale Y'!D26</f>
        <v>119133</v>
      </c>
      <c r="K105" s="464"/>
      <c r="L105" s="464"/>
      <c r="M105" s="464"/>
      <c r="N105" s="329"/>
      <c r="O105" s="329"/>
      <c r="P105" s="329"/>
      <c r="Q105" s="329"/>
      <c r="R105" s="329"/>
      <c r="S105" s="329"/>
      <c r="T105" s="329"/>
      <c r="U105" s="329"/>
      <c r="V105" s="329"/>
      <c r="W105" s="28"/>
    </row>
    <row r="106" spans="1:23" ht="12.75" customHeight="1" x14ac:dyDescent="0.25">
      <c r="A106" s="350" t="s">
        <v>344</v>
      </c>
      <c r="B106" s="458"/>
      <c r="C106" s="460"/>
      <c r="D106" s="460"/>
      <c r="E106" s="460"/>
      <c r="F106" s="460"/>
      <c r="G106" s="460"/>
      <c r="H106" s="460"/>
      <c r="I106" s="460"/>
      <c r="J106" s="460"/>
      <c r="K106" s="464"/>
      <c r="L106" s="464"/>
      <c r="M106" s="464"/>
      <c r="N106" s="329"/>
      <c r="O106" s="329"/>
      <c r="P106" s="329"/>
      <c r="Q106" s="329"/>
      <c r="R106" s="329"/>
      <c r="S106" s="329"/>
      <c r="T106" s="329"/>
      <c r="U106" s="329"/>
      <c r="V106" s="329"/>
      <c r="W106" s="28"/>
    </row>
    <row r="107" spans="1:23" ht="12.75" customHeight="1" thickBot="1" x14ac:dyDescent="0.3">
      <c r="A107" s="351" t="s">
        <v>313</v>
      </c>
      <c r="B107" s="459"/>
      <c r="C107" s="461"/>
      <c r="D107" s="461"/>
      <c r="E107" s="461"/>
      <c r="F107" s="461"/>
      <c r="G107" s="461"/>
      <c r="H107" s="461"/>
      <c r="I107" s="461"/>
      <c r="J107" s="461"/>
      <c r="K107" s="464"/>
      <c r="L107" s="464"/>
      <c r="M107" s="464"/>
      <c r="N107" s="329"/>
      <c r="O107" s="329"/>
      <c r="P107" s="329"/>
      <c r="Q107" s="329"/>
      <c r="R107" s="329"/>
      <c r="S107" s="329"/>
      <c r="T107" s="329"/>
      <c r="U107" s="329"/>
      <c r="V107" s="329"/>
      <c r="W107" s="28"/>
    </row>
    <row r="108" spans="1:23" ht="12.75" customHeight="1" thickBot="1" x14ac:dyDescent="0.3">
      <c r="A108" s="477"/>
      <c r="B108" s="466"/>
      <c r="C108" s="464"/>
      <c r="D108" s="464"/>
      <c r="E108" s="464"/>
      <c r="F108" s="464"/>
      <c r="G108" s="464"/>
      <c r="H108" s="464"/>
      <c r="I108" s="464"/>
      <c r="J108" s="464"/>
      <c r="K108" s="464"/>
      <c r="L108" s="464"/>
      <c r="M108" s="464"/>
      <c r="N108" s="329"/>
      <c r="O108" s="329"/>
      <c r="P108" s="329"/>
      <c r="Q108" s="329"/>
      <c r="R108" s="329"/>
      <c r="S108" s="329"/>
      <c r="T108" s="329"/>
      <c r="U108" s="329"/>
      <c r="V108" s="329"/>
      <c r="W108" s="28"/>
    </row>
    <row r="109" spans="1:23" ht="12.75" customHeight="1" thickBot="1" x14ac:dyDescent="0.3">
      <c r="A109" s="514"/>
      <c r="B109" s="335" t="s">
        <v>161</v>
      </c>
      <c r="C109" s="335">
        <v>1</v>
      </c>
      <c r="D109" s="335">
        <v>2</v>
      </c>
      <c r="E109" s="335">
        <v>3</v>
      </c>
      <c r="F109" s="335">
        <v>4</v>
      </c>
      <c r="G109" s="335">
        <v>5</v>
      </c>
      <c r="H109" s="335">
        <v>6</v>
      </c>
      <c r="I109" s="335">
        <v>7</v>
      </c>
      <c r="J109" s="464"/>
      <c r="K109" s="464"/>
      <c r="L109" s="464"/>
      <c r="M109" s="464"/>
      <c r="N109" s="329"/>
      <c r="O109" s="329"/>
      <c r="P109" s="329"/>
      <c r="Q109" s="329"/>
      <c r="R109" s="329"/>
      <c r="S109" s="329"/>
      <c r="T109" s="329"/>
      <c r="U109" s="329"/>
      <c r="V109" s="329"/>
      <c r="W109" s="28"/>
    </row>
    <row r="110" spans="1:23" ht="12.75" customHeight="1" x14ac:dyDescent="0.25">
      <c r="A110" s="349" t="s">
        <v>290</v>
      </c>
      <c r="B110" s="326" t="s">
        <v>162</v>
      </c>
      <c r="C110" s="342">
        <v>100</v>
      </c>
      <c r="D110" s="342">
        <v>101</v>
      </c>
      <c r="E110" s="342">
        <v>110</v>
      </c>
      <c r="F110" s="342">
        <v>111</v>
      </c>
      <c r="G110" s="342">
        <v>120</v>
      </c>
      <c r="H110" s="342">
        <v>121</v>
      </c>
      <c r="I110" s="342">
        <v>130</v>
      </c>
      <c r="J110" s="464"/>
      <c r="K110" s="464"/>
      <c r="L110" s="464"/>
      <c r="M110" s="464"/>
      <c r="N110" s="329"/>
      <c r="O110" s="329"/>
      <c r="P110" s="329"/>
      <c r="Q110" s="329"/>
      <c r="R110" s="329"/>
      <c r="S110" s="329"/>
      <c r="T110" s="329"/>
      <c r="U110" s="329"/>
      <c r="V110" s="329"/>
    </row>
    <row r="111" spans="1:23" ht="12.75" customHeight="1" x14ac:dyDescent="0.25">
      <c r="A111" s="350" t="s">
        <v>104</v>
      </c>
      <c r="B111" s="336" t="s">
        <v>165</v>
      </c>
      <c r="C111" s="994">
        <f t="shared" ref="C111:H111" si="8">C105</f>
        <v>99425</v>
      </c>
      <c r="D111" s="994">
        <f t="shared" si="8"/>
        <v>99425</v>
      </c>
      <c r="E111" s="994">
        <f>'Pay Scale Y'!D16</f>
        <v>105996</v>
      </c>
      <c r="F111" s="994">
        <f t="shared" si="8"/>
        <v>105996</v>
      </c>
      <c r="G111" s="994">
        <f t="shared" si="8"/>
        <v>112569</v>
      </c>
      <c r="H111" s="994">
        <f t="shared" si="8"/>
        <v>112569</v>
      </c>
      <c r="I111" s="994">
        <f>'Pay Scale Y'!D26</f>
        <v>119133</v>
      </c>
      <c r="J111" s="464"/>
      <c r="K111" s="464"/>
      <c r="L111" s="464"/>
      <c r="M111" s="464"/>
      <c r="N111" s="329"/>
      <c r="O111" s="329"/>
      <c r="P111" s="329"/>
      <c r="Q111" s="329"/>
      <c r="R111" s="329"/>
      <c r="S111" s="329"/>
      <c r="T111" s="329"/>
      <c r="U111" s="329"/>
      <c r="V111" s="329"/>
    </row>
    <row r="112" spans="1:23" ht="12.75" customHeight="1" x14ac:dyDescent="0.25">
      <c r="A112" s="350" t="s">
        <v>345</v>
      </c>
      <c r="B112" s="458"/>
      <c r="C112" s="460"/>
      <c r="D112" s="460"/>
      <c r="E112" s="460"/>
      <c r="F112" s="460"/>
      <c r="G112" s="460"/>
      <c r="H112" s="460"/>
      <c r="I112" s="460"/>
      <c r="J112" s="464"/>
      <c r="K112" s="464"/>
      <c r="L112" s="464"/>
      <c r="M112" s="464"/>
      <c r="N112" s="329"/>
      <c r="O112" s="329"/>
      <c r="P112" s="329"/>
      <c r="Q112" s="329"/>
      <c r="R112" s="329"/>
      <c r="S112" s="329"/>
      <c r="T112" s="329"/>
      <c r="U112" s="329"/>
      <c r="V112" s="329"/>
    </row>
    <row r="113" spans="1:23" ht="12.75" customHeight="1" thickBot="1" x14ac:dyDescent="0.3">
      <c r="A113" s="351" t="s">
        <v>314</v>
      </c>
      <c r="B113" s="459"/>
      <c r="C113" s="461"/>
      <c r="D113" s="461"/>
      <c r="E113" s="461"/>
      <c r="F113" s="461"/>
      <c r="G113" s="461"/>
      <c r="H113" s="461"/>
      <c r="I113" s="461"/>
      <c r="J113" s="464"/>
      <c r="K113" s="464"/>
      <c r="L113" s="464"/>
      <c r="M113" s="464"/>
      <c r="N113" s="329"/>
      <c r="O113" s="329"/>
      <c r="P113" s="329"/>
      <c r="Q113" s="329"/>
      <c r="R113" s="329"/>
      <c r="S113" s="329"/>
      <c r="T113" s="329"/>
      <c r="U113" s="329"/>
      <c r="V113" s="329"/>
    </row>
    <row r="114" spans="1:23" ht="12.75" customHeight="1" thickBot="1" x14ac:dyDescent="0.3">
      <c r="A114" s="477"/>
      <c r="B114" s="466"/>
      <c r="C114" s="464"/>
      <c r="D114" s="464"/>
      <c r="E114" s="464"/>
      <c r="F114" s="464"/>
      <c r="G114" s="464"/>
      <c r="H114" s="464"/>
      <c r="I114" s="464"/>
      <c r="J114" s="464"/>
      <c r="K114" s="464"/>
      <c r="L114" s="464"/>
      <c r="M114" s="464"/>
      <c r="N114" s="329"/>
      <c r="O114" s="329"/>
      <c r="P114" s="329"/>
      <c r="Q114" s="329"/>
      <c r="R114" s="329"/>
      <c r="S114" s="329"/>
      <c r="T114" s="329"/>
      <c r="U114" s="329"/>
      <c r="V114" s="329"/>
    </row>
    <row r="115" spans="1:23" ht="12.75" customHeight="1" thickBot="1" x14ac:dyDescent="0.3">
      <c r="A115" s="514"/>
      <c r="B115" s="335" t="s">
        <v>161</v>
      </c>
      <c r="C115" s="335">
        <v>1</v>
      </c>
      <c r="D115" s="335">
        <v>2</v>
      </c>
      <c r="E115" s="335">
        <v>3</v>
      </c>
      <c r="F115" s="335">
        <v>4</v>
      </c>
      <c r="G115" s="335">
        <v>5</v>
      </c>
      <c r="H115" s="335">
        <v>6</v>
      </c>
      <c r="I115" s="464"/>
      <c r="J115" s="464"/>
      <c r="K115" s="464"/>
      <c r="L115" s="464"/>
      <c r="M115" s="464"/>
      <c r="N115" s="329"/>
      <c r="O115" s="329"/>
      <c r="P115" s="329"/>
      <c r="Q115" s="329"/>
      <c r="R115" s="329"/>
      <c r="S115" s="329"/>
      <c r="T115" s="329"/>
      <c r="U115" s="329"/>
      <c r="V115" s="329"/>
    </row>
    <row r="116" spans="1:23" ht="12.75" customHeight="1" x14ac:dyDescent="0.25">
      <c r="A116" s="349" t="s">
        <v>723</v>
      </c>
      <c r="B116" s="326" t="s">
        <v>162</v>
      </c>
      <c r="C116" s="342">
        <v>100</v>
      </c>
      <c r="D116" s="342">
        <v>101</v>
      </c>
      <c r="E116" s="342">
        <v>110</v>
      </c>
      <c r="F116" s="342">
        <v>120</v>
      </c>
      <c r="G116" s="342">
        <v>121</v>
      </c>
      <c r="H116" s="342">
        <v>130</v>
      </c>
      <c r="I116" s="464"/>
      <c r="J116" s="464"/>
      <c r="K116" s="464"/>
      <c r="L116" s="464"/>
      <c r="M116" s="464"/>
      <c r="N116" s="329"/>
      <c r="O116" s="329"/>
      <c r="P116" s="329"/>
      <c r="Q116" s="329"/>
      <c r="R116" s="329"/>
      <c r="S116" s="329"/>
      <c r="T116" s="329"/>
      <c r="U116" s="329"/>
      <c r="V116" s="329"/>
      <c r="W116" s="28"/>
    </row>
    <row r="117" spans="1:23" ht="12.75" customHeight="1" x14ac:dyDescent="0.25">
      <c r="A117" s="350" t="s">
        <v>106</v>
      </c>
      <c r="B117" s="336" t="s">
        <v>165</v>
      </c>
      <c r="C117" s="994">
        <f>C111</f>
        <v>99425</v>
      </c>
      <c r="D117" s="994">
        <f>D111</f>
        <v>99425</v>
      </c>
      <c r="E117" s="994">
        <f>F111</f>
        <v>105996</v>
      </c>
      <c r="F117" s="994">
        <f>G111</f>
        <v>112569</v>
      </c>
      <c r="G117" s="994">
        <f>H111</f>
        <v>112569</v>
      </c>
      <c r="H117" s="994">
        <f>'Pay Scale Y'!D26</f>
        <v>119133</v>
      </c>
      <c r="I117" s="464"/>
      <c r="J117" s="464"/>
      <c r="K117" s="464"/>
      <c r="L117" s="464"/>
      <c r="M117" s="464"/>
      <c r="N117" s="329"/>
      <c r="O117" s="329"/>
      <c r="P117" s="329"/>
      <c r="Q117" s="329"/>
      <c r="R117" s="329"/>
      <c r="S117" s="329"/>
      <c r="T117" s="329"/>
      <c r="U117" s="329"/>
      <c r="V117" s="329"/>
      <c r="W117" s="28"/>
    </row>
    <row r="118" spans="1:23" ht="12.75" customHeight="1" x14ac:dyDescent="0.25">
      <c r="A118" s="350" t="s">
        <v>346</v>
      </c>
      <c r="B118" s="458"/>
      <c r="C118" s="460"/>
      <c r="D118" s="460"/>
      <c r="E118" s="460"/>
      <c r="F118" s="460"/>
      <c r="G118" s="460"/>
      <c r="H118" s="460"/>
      <c r="I118" s="464"/>
      <c r="J118" s="464"/>
      <c r="K118" s="464"/>
      <c r="L118" s="464"/>
      <c r="M118" s="464"/>
      <c r="N118" s="329"/>
      <c r="O118" s="329"/>
      <c r="P118" s="329"/>
      <c r="Q118" s="329"/>
      <c r="R118" s="329"/>
      <c r="S118" s="329"/>
      <c r="T118" s="329"/>
      <c r="U118" s="329"/>
      <c r="V118" s="329"/>
      <c r="W118" s="28"/>
    </row>
    <row r="119" spans="1:23" ht="12.75" customHeight="1" thickBot="1" x14ac:dyDescent="0.3">
      <c r="A119" s="351" t="s">
        <v>199</v>
      </c>
      <c r="B119" s="459"/>
      <c r="C119" s="461"/>
      <c r="D119" s="461"/>
      <c r="E119" s="461"/>
      <c r="F119" s="461"/>
      <c r="G119" s="461"/>
      <c r="H119" s="461"/>
      <c r="I119" s="464"/>
      <c r="J119" s="464"/>
      <c r="K119" s="464"/>
      <c r="L119" s="464"/>
      <c r="M119" s="464"/>
      <c r="N119" s="329"/>
      <c r="O119" s="329"/>
      <c r="P119" s="329"/>
      <c r="Q119" s="329"/>
      <c r="R119" s="329"/>
      <c r="S119" s="329"/>
      <c r="T119" s="329"/>
      <c r="U119" s="329"/>
      <c r="V119" s="329"/>
      <c r="W119" s="28"/>
    </row>
    <row r="120" spans="1:23" ht="12.75" customHeight="1" thickBot="1" x14ac:dyDescent="0.3">
      <c r="A120" s="477"/>
      <c r="B120" s="466"/>
      <c r="C120" s="464"/>
      <c r="D120" s="464"/>
      <c r="E120" s="464"/>
      <c r="F120" s="464"/>
      <c r="G120" s="464"/>
      <c r="H120" s="464"/>
      <c r="I120" s="464"/>
      <c r="J120" s="464"/>
      <c r="K120" s="464"/>
      <c r="L120" s="464"/>
      <c r="M120" s="464"/>
      <c r="N120" s="329"/>
      <c r="O120" s="329"/>
      <c r="P120" s="329"/>
      <c r="Q120" s="329"/>
      <c r="R120" s="329"/>
      <c r="S120" s="329"/>
      <c r="T120" s="329"/>
      <c r="U120" s="329"/>
      <c r="V120" s="329"/>
      <c r="W120" s="28"/>
    </row>
    <row r="121" spans="1:23" ht="12.75" customHeight="1" thickBot="1" x14ac:dyDescent="0.3">
      <c r="A121" s="514"/>
      <c r="B121" s="335" t="s">
        <v>161</v>
      </c>
      <c r="C121" s="335">
        <v>1</v>
      </c>
      <c r="D121" s="335">
        <v>2</v>
      </c>
      <c r="E121" s="335">
        <v>3</v>
      </c>
      <c r="F121" s="335">
        <v>4</v>
      </c>
      <c r="G121" s="335">
        <v>5</v>
      </c>
      <c r="H121" s="335">
        <v>6</v>
      </c>
      <c r="I121" s="464"/>
      <c r="J121" s="464"/>
      <c r="K121" s="464"/>
      <c r="L121" s="464"/>
      <c r="M121" s="464"/>
      <c r="N121" s="329"/>
      <c r="O121" s="329"/>
      <c r="P121" s="329"/>
      <c r="Q121" s="329"/>
      <c r="R121" s="329"/>
      <c r="S121" s="329"/>
      <c r="T121" s="329"/>
      <c r="U121" s="329"/>
      <c r="V121" s="329"/>
      <c r="W121" s="28"/>
    </row>
    <row r="122" spans="1:23" ht="12.75" customHeight="1" thickBot="1" x14ac:dyDescent="0.3">
      <c r="A122" s="349" t="s">
        <v>291</v>
      </c>
      <c r="B122" s="326" t="s">
        <v>162</v>
      </c>
      <c r="C122" s="342">
        <v>100</v>
      </c>
      <c r="D122" s="342">
        <v>110</v>
      </c>
      <c r="E122" s="342">
        <v>111</v>
      </c>
      <c r="F122" s="342">
        <v>120</v>
      </c>
      <c r="G122" s="342">
        <v>121</v>
      </c>
      <c r="H122" s="348">
        <v>130</v>
      </c>
      <c r="I122" s="464"/>
      <c r="J122" s="464"/>
      <c r="K122" s="464"/>
      <c r="L122" s="464"/>
      <c r="M122" s="464"/>
      <c r="N122" s="329"/>
      <c r="O122" s="329"/>
      <c r="P122" s="329"/>
      <c r="Q122" s="329"/>
      <c r="R122" s="329"/>
      <c r="S122" s="329"/>
      <c r="T122" s="329"/>
      <c r="U122" s="329"/>
      <c r="V122" s="329"/>
      <c r="W122" s="28"/>
    </row>
    <row r="123" spans="1:23" ht="12.75" customHeight="1" x14ac:dyDescent="0.25">
      <c r="A123" s="349" t="s">
        <v>105</v>
      </c>
      <c r="B123" s="336" t="s">
        <v>165</v>
      </c>
      <c r="C123" s="994">
        <f>C117</f>
        <v>99425</v>
      </c>
      <c r="D123" s="994">
        <f>E117</f>
        <v>105996</v>
      </c>
      <c r="E123" s="994">
        <f>G93</f>
        <v>105996</v>
      </c>
      <c r="F123" s="994">
        <f>F117</f>
        <v>112569</v>
      </c>
      <c r="G123" s="994">
        <f>G117</f>
        <v>112569</v>
      </c>
      <c r="H123" s="994">
        <f>'Pay Scale Y'!D26</f>
        <v>119133</v>
      </c>
      <c r="I123" s="464"/>
      <c r="J123" s="464"/>
      <c r="K123" s="464"/>
      <c r="L123" s="464"/>
      <c r="M123" s="464"/>
      <c r="N123" s="329"/>
      <c r="O123" s="329"/>
      <c r="P123" s="329"/>
      <c r="Q123" s="329"/>
      <c r="R123" s="329"/>
      <c r="S123" s="329"/>
      <c r="T123" s="329"/>
      <c r="U123" s="329"/>
      <c r="V123" s="329"/>
      <c r="W123" s="28"/>
    </row>
    <row r="124" spans="1:23" ht="12.75" customHeight="1" x14ac:dyDescent="0.25">
      <c r="A124" s="350" t="s">
        <v>347</v>
      </c>
      <c r="B124" s="458"/>
      <c r="C124" s="460"/>
      <c r="D124" s="460"/>
      <c r="E124" s="460"/>
      <c r="F124" s="460"/>
      <c r="G124" s="460"/>
      <c r="H124" s="460"/>
      <c r="I124" s="464"/>
      <c r="J124" s="464"/>
      <c r="K124" s="464"/>
      <c r="L124" s="464"/>
      <c r="M124" s="464"/>
      <c r="N124" s="329"/>
      <c r="O124" s="329"/>
      <c r="P124" s="329"/>
      <c r="Q124" s="329"/>
      <c r="R124" s="329"/>
      <c r="S124" s="329"/>
      <c r="T124" s="329"/>
      <c r="U124" s="329"/>
      <c r="V124" s="329"/>
      <c r="W124" s="28"/>
    </row>
    <row r="125" spans="1:23" ht="12.75" customHeight="1" thickBot="1" x14ac:dyDescent="0.3">
      <c r="A125" s="351" t="s">
        <v>315</v>
      </c>
      <c r="B125" s="459"/>
      <c r="C125" s="461"/>
      <c r="D125" s="461"/>
      <c r="E125" s="461"/>
      <c r="F125" s="461"/>
      <c r="G125" s="461"/>
      <c r="H125" s="461"/>
      <c r="I125" s="464"/>
      <c r="J125" s="464"/>
      <c r="K125" s="464"/>
      <c r="L125" s="464"/>
      <c r="M125" s="464"/>
      <c r="N125" s="329"/>
      <c r="O125" s="329"/>
      <c r="P125" s="329"/>
      <c r="Q125" s="329"/>
      <c r="R125" s="329"/>
      <c r="S125" s="329"/>
      <c r="T125" s="329"/>
      <c r="U125" s="329"/>
      <c r="V125" s="329"/>
      <c r="W125" s="28"/>
    </row>
    <row r="126" spans="1:23" ht="12.75" customHeight="1" thickBot="1" x14ac:dyDescent="0.3">
      <c r="A126" s="477"/>
      <c r="B126" s="466"/>
      <c r="C126" s="464"/>
      <c r="D126" s="464"/>
      <c r="E126" s="464"/>
      <c r="F126" s="464"/>
      <c r="G126" s="464"/>
      <c r="H126" s="464"/>
      <c r="I126" s="464"/>
      <c r="J126" s="464"/>
      <c r="K126" s="464"/>
      <c r="L126" s="464"/>
      <c r="M126" s="464"/>
      <c r="N126" s="329"/>
      <c r="O126" s="329"/>
      <c r="P126" s="329"/>
      <c r="Q126" s="329"/>
      <c r="R126" s="329"/>
      <c r="S126" s="329"/>
      <c r="T126" s="329"/>
      <c r="U126" s="329"/>
      <c r="V126" s="329"/>
      <c r="W126" s="28"/>
    </row>
    <row r="127" spans="1:23" ht="12.75" customHeight="1" thickBot="1" x14ac:dyDescent="0.3">
      <c r="A127" s="514"/>
      <c r="B127" s="335" t="s">
        <v>161</v>
      </c>
      <c r="C127" s="335">
        <v>1</v>
      </c>
      <c r="D127" s="335">
        <v>2</v>
      </c>
      <c r="E127" s="335">
        <v>3</v>
      </c>
      <c r="F127" s="335">
        <v>4</v>
      </c>
      <c r="G127" s="335">
        <v>5</v>
      </c>
      <c r="H127" s="464"/>
      <c r="I127" s="464"/>
      <c r="J127" s="464"/>
      <c r="K127" s="464"/>
      <c r="L127" s="464"/>
      <c r="M127" s="464"/>
      <c r="N127" s="329"/>
      <c r="O127" s="329"/>
      <c r="P127" s="329"/>
      <c r="Q127" s="329"/>
      <c r="R127" s="329"/>
      <c r="S127" s="329"/>
      <c r="T127" s="329"/>
      <c r="U127" s="329"/>
      <c r="V127" s="329"/>
      <c r="W127" s="28"/>
    </row>
    <row r="128" spans="1:23" ht="12.75" customHeight="1" thickBot="1" x14ac:dyDescent="0.3">
      <c r="A128" s="349" t="s">
        <v>292</v>
      </c>
      <c r="B128" s="326" t="s">
        <v>162</v>
      </c>
      <c r="C128" s="342">
        <v>100</v>
      </c>
      <c r="D128" s="342">
        <v>110</v>
      </c>
      <c r="E128" s="342">
        <v>111</v>
      </c>
      <c r="F128" s="342">
        <v>120</v>
      </c>
      <c r="G128" s="348">
        <v>130</v>
      </c>
      <c r="H128" s="464"/>
      <c r="I128" s="464"/>
      <c r="J128" s="464"/>
      <c r="K128" s="464"/>
      <c r="L128" s="464"/>
      <c r="M128" s="464"/>
      <c r="N128" s="329"/>
      <c r="O128" s="329"/>
      <c r="P128" s="329"/>
      <c r="Q128" s="329"/>
      <c r="R128" s="329"/>
      <c r="S128" s="329"/>
      <c r="T128" s="329"/>
      <c r="U128" s="329"/>
      <c r="V128" s="329"/>
    </row>
    <row r="129" spans="1:23" ht="12.75" customHeight="1" x14ac:dyDescent="0.25">
      <c r="A129" s="349" t="s">
        <v>107</v>
      </c>
      <c r="B129" s="336" t="s">
        <v>165</v>
      </c>
      <c r="C129" s="994">
        <f>C123</f>
        <v>99425</v>
      </c>
      <c r="D129" s="994">
        <f>D123</f>
        <v>105996</v>
      </c>
      <c r="E129" s="994">
        <f>E123</f>
        <v>105996</v>
      </c>
      <c r="F129" s="994">
        <f>F123</f>
        <v>112569</v>
      </c>
      <c r="G129" s="994">
        <f>'Pay Scale Y'!D26</f>
        <v>119133</v>
      </c>
      <c r="H129" s="464"/>
      <c r="I129" s="464"/>
      <c r="J129" s="464"/>
      <c r="K129" s="464"/>
      <c r="L129" s="464"/>
      <c r="M129" s="464"/>
      <c r="N129" s="329"/>
      <c r="O129" s="329"/>
      <c r="P129" s="329"/>
      <c r="Q129" s="329"/>
      <c r="R129" s="329"/>
      <c r="S129" s="329"/>
      <c r="T129" s="329"/>
      <c r="U129" s="329"/>
      <c r="V129" s="329"/>
    </row>
    <row r="130" spans="1:23" ht="12.75" customHeight="1" x14ac:dyDescent="0.25">
      <c r="A130" s="350" t="s">
        <v>348</v>
      </c>
      <c r="B130" s="458"/>
      <c r="C130" s="460"/>
      <c r="D130" s="460"/>
      <c r="E130" s="460"/>
      <c r="F130" s="460"/>
      <c r="G130" s="460"/>
      <c r="H130" s="464"/>
      <c r="I130" s="464"/>
      <c r="J130" s="464"/>
      <c r="K130" s="464"/>
      <c r="L130" s="464"/>
      <c r="M130" s="464"/>
      <c r="N130" s="329"/>
      <c r="O130" s="329"/>
      <c r="P130" s="329"/>
      <c r="Q130" s="329"/>
      <c r="R130" s="329"/>
      <c r="S130" s="329"/>
      <c r="T130" s="329"/>
      <c r="U130" s="329"/>
      <c r="V130" s="329"/>
    </row>
    <row r="131" spans="1:23" ht="12.75" customHeight="1" thickBot="1" x14ac:dyDescent="0.3">
      <c r="A131" s="351" t="s">
        <v>316</v>
      </c>
      <c r="B131" s="459"/>
      <c r="C131" s="461"/>
      <c r="D131" s="461"/>
      <c r="E131" s="461"/>
      <c r="F131" s="461"/>
      <c r="G131" s="461"/>
      <c r="H131" s="464"/>
      <c r="I131" s="464"/>
      <c r="J131" s="464"/>
      <c r="K131" s="464"/>
      <c r="L131" s="464"/>
      <c r="M131" s="464"/>
      <c r="N131" s="329"/>
      <c r="O131" s="329"/>
      <c r="P131" s="329"/>
      <c r="Q131" s="329"/>
      <c r="R131" s="329"/>
      <c r="S131" s="329"/>
      <c r="T131" s="329"/>
      <c r="U131" s="329"/>
      <c r="V131" s="329"/>
    </row>
    <row r="132" spans="1:23" ht="12.75" customHeight="1" thickBot="1" x14ac:dyDescent="0.3">
      <c r="A132" s="477"/>
      <c r="B132" s="466"/>
      <c r="C132" s="464"/>
      <c r="D132" s="464"/>
      <c r="E132" s="464"/>
      <c r="F132" s="464"/>
      <c r="G132" s="464"/>
      <c r="H132" s="464"/>
      <c r="I132" s="464"/>
      <c r="J132" s="464"/>
      <c r="K132" s="464"/>
      <c r="L132" s="464"/>
      <c r="M132" s="464"/>
      <c r="N132" s="329"/>
      <c r="O132" s="329"/>
      <c r="P132" s="329"/>
      <c r="Q132" s="329"/>
      <c r="R132" s="329"/>
      <c r="S132" s="329"/>
      <c r="T132" s="329"/>
      <c r="U132" s="329"/>
      <c r="V132" s="329"/>
    </row>
    <row r="133" spans="1:23" ht="12.75" customHeight="1" thickBot="1" x14ac:dyDescent="0.3">
      <c r="A133" s="514"/>
      <c r="B133" s="335" t="s">
        <v>161</v>
      </c>
      <c r="C133" s="335">
        <v>1</v>
      </c>
      <c r="D133" s="335">
        <v>2</v>
      </c>
      <c r="E133" s="335">
        <v>3</v>
      </c>
      <c r="F133" s="335">
        <v>4</v>
      </c>
      <c r="G133" s="464"/>
      <c r="H133" s="464"/>
      <c r="I133" s="464"/>
      <c r="J133" s="464"/>
      <c r="K133" s="464"/>
      <c r="L133" s="464"/>
      <c r="M133" s="464"/>
      <c r="N133" s="329"/>
      <c r="O133" s="329"/>
      <c r="P133" s="329"/>
      <c r="Q133" s="329"/>
      <c r="R133" s="329"/>
      <c r="S133" s="329"/>
      <c r="T133" s="329"/>
      <c r="U133" s="329"/>
      <c r="V133" s="329"/>
    </row>
    <row r="134" spans="1:23" ht="12.75" customHeight="1" x14ac:dyDescent="0.25">
      <c r="A134" s="349" t="s">
        <v>293</v>
      </c>
      <c r="B134" s="326" t="s">
        <v>162</v>
      </c>
      <c r="C134" s="463">
        <v>100</v>
      </c>
      <c r="D134" s="342">
        <v>110</v>
      </c>
      <c r="E134" s="463">
        <v>120</v>
      </c>
      <c r="F134" s="348">
        <v>130</v>
      </c>
      <c r="G134" s="464"/>
      <c r="H134" s="464"/>
      <c r="I134" s="464"/>
      <c r="J134" s="464"/>
      <c r="K134" s="464"/>
      <c r="L134" s="464"/>
      <c r="M134" s="464"/>
      <c r="N134" s="329"/>
      <c r="O134" s="329"/>
      <c r="P134" s="329"/>
      <c r="Q134" s="329"/>
      <c r="R134" s="329"/>
      <c r="S134" s="329"/>
      <c r="T134" s="329"/>
      <c r="U134" s="329"/>
      <c r="V134" s="329"/>
      <c r="W134" s="28"/>
    </row>
    <row r="135" spans="1:23" ht="12.75" customHeight="1" x14ac:dyDescent="0.25">
      <c r="A135" s="350" t="s">
        <v>108</v>
      </c>
      <c r="B135" s="336" t="s">
        <v>165</v>
      </c>
      <c r="C135" s="1000">
        <f>C129</f>
        <v>99425</v>
      </c>
      <c r="D135" s="994">
        <f>D129</f>
        <v>105996</v>
      </c>
      <c r="E135" s="1000">
        <f>F129</f>
        <v>112569</v>
      </c>
      <c r="F135" s="994">
        <f>'Pay Scale Y'!D26</f>
        <v>119133</v>
      </c>
      <c r="G135" s="464"/>
      <c r="H135" s="464"/>
      <c r="I135" s="464"/>
      <c r="J135" s="464"/>
      <c r="K135" s="464"/>
      <c r="L135" s="464"/>
      <c r="M135" s="464"/>
      <c r="N135" s="329"/>
      <c r="O135" s="329"/>
      <c r="P135" s="329"/>
      <c r="Q135" s="329"/>
      <c r="R135" s="329"/>
      <c r="S135" s="329"/>
      <c r="T135" s="329"/>
      <c r="U135" s="329"/>
      <c r="V135" s="329"/>
      <c r="W135" s="28"/>
    </row>
    <row r="136" spans="1:23" ht="12.75" customHeight="1" x14ac:dyDescent="0.25">
      <c r="A136" s="350" t="s">
        <v>349</v>
      </c>
      <c r="B136" s="504"/>
      <c r="C136" s="464"/>
      <c r="D136" s="460"/>
      <c r="E136" s="464"/>
      <c r="F136" s="460"/>
      <c r="G136" s="464"/>
      <c r="H136" s="464"/>
      <c r="I136" s="464"/>
      <c r="J136" s="464"/>
      <c r="K136" s="464"/>
      <c r="L136" s="464"/>
      <c r="M136" s="464"/>
      <c r="N136" s="329"/>
      <c r="O136" s="329"/>
      <c r="P136" s="329"/>
      <c r="Q136" s="329"/>
      <c r="R136" s="329"/>
      <c r="S136" s="329"/>
      <c r="T136" s="329"/>
      <c r="U136" s="329"/>
      <c r="V136" s="329"/>
      <c r="W136" s="28"/>
    </row>
    <row r="137" spans="1:23" ht="12.75" customHeight="1" thickBot="1" x14ac:dyDescent="0.3">
      <c r="A137" s="351" t="s">
        <v>317</v>
      </c>
      <c r="B137" s="505"/>
      <c r="C137" s="465"/>
      <c r="D137" s="461"/>
      <c r="E137" s="465"/>
      <c r="F137" s="461"/>
      <c r="G137" s="464"/>
      <c r="H137" s="464"/>
      <c r="I137" s="464"/>
      <c r="J137" s="464"/>
      <c r="K137" s="464"/>
      <c r="L137" s="464"/>
      <c r="M137" s="464"/>
      <c r="N137" s="329"/>
      <c r="O137" s="329"/>
      <c r="P137" s="329"/>
      <c r="Q137" s="329"/>
      <c r="R137" s="329"/>
      <c r="S137" s="329"/>
      <c r="T137" s="329"/>
      <c r="U137" s="329"/>
      <c r="V137" s="329"/>
      <c r="W137" s="28"/>
    </row>
    <row r="138" spans="1:23" ht="12.75" customHeight="1" thickBot="1" x14ac:dyDescent="0.3">
      <c r="A138" s="332"/>
      <c r="B138" s="478"/>
      <c r="C138" s="464"/>
      <c r="D138" s="464"/>
      <c r="E138" s="464"/>
      <c r="F138" s="464"/>
      <c r="G138" s="464"/>
      <c r="H138" s="464"/>
      <c r="I138" s="464"/>
      <c r="J138" s="464"/>
      <c r="K138" s="464"/>
      <c r="L138" s="464"/>
      <c r="M138" s="464"/>
      <c r="N138" s="329"/>
      <c r="O138" s="329"/>
      <c r="P138" s="329"/>
      <c r="Q138" s="329"/>
      <c r="R138" s="329"/>
      <c r="S138" s="329"/>
      <c r="T138" s="329"/>
      <c r="U138" s="329"/>
      <c r="V138" s="329"/>
      <c r="W138" s="28"/>
    </row>
    <row r="139" spans="1:23" ht="12.75" customHeight="1" thickBot="1" x14ac:dyDescent="0.3">
      <c r="A139" s="513"/>
      <c r="B139" s="335" t="s">
        <v>161</v>
      </c>
      <c r="C139" s="335">
        <v>1</v>
      </c>
      <c r="D139" s="335">
        <v>2</v>
      </c>
      <c r="E139" s="335">
        <v>3</v>
      </c>
      <c r="F139" s="464"/>
      <c r="G139" s="464"/>
      <c r="H139" s="464"/>
      <c r="I139" s="464"/>
      <c r="J139" s="464"/>
      <c r="K139" s="464"/>
      <c r="L139" s="464"/>
      <c r="M139" s="464"/>
      <c r="N139" s="329"/>
      <c r="O139" s="329"/>
      <c r="P139" s="329"/>
      <c r="Q139" s="329"/>
      <c r="R139" s="329"/>
      <c r="S139" s="329"/>
      <c r="T139" s="329"/>
      <c r="U139" s="329"/>
      <c r="V139" s="329"/>
      <c r="W139" s="28"/>
    </row>
    <row r="140" spans="1:23" ht="12.75" customHeight="1" x14ac:dyDescent="0.25">
      <c r="A140" s="349" t="s">
        <v>294</v>
      </c>
      <c r="B140" s="326" t="s">
        <v>162</v>
      </c>
      <c r="C140" s="342">
        <v>110</v>
      </c>
      <c r="D140" s="342">
        <v>120</v>
      </c>
      <c r="E140" s="342">
        <v>130</v>
      </c>
      <c r="F140" s="464"/>
      <c r="G140" s="464"/>
      <c r="H140" s="464"/>
      <c r="I140" s="464"/>
      <c r="J140" s="464"/>
      <c r="K140" s="464"/>
      <c r="L140" s="464"/>
      <c r="M140" s="464"/>
      <c r="N140" s="329"/>
      <c r="O140" s="329"/>
      <c r="P140" s="329"/>
      <c r="Q140" s="329"/>
      <c r="R140" s="329"/>
      <c r="S140" s="329"/>
      <c r="T140" s="329"/>
      <c r="U140" s="329"/>
      <c r="V140" s="329"/>
      <c r="W140" s="28"/>
    </row>
    <row r="141" spans="1:23" ht="12.75" customHeight="1" x14ac:dyDescent="0.25">
      <c r="A141" s="350" t="s">
        <v>109</v>
      </c>
      <c r="B141" s="336" t="s">
        <v>165</v>
      </c>
      <c r="C141" s="994">
        <f>D135</f>
        <v>105996</v>
      </c>
      <c r="D141" s="994">
        <f>E135</f>
        <v>112569</v>
      </c>
      <c r="E141" s="994">
        <f>F135</f>
        <v>119133</v>
      </c>
      <c r="F141" s="464"/>
      <c r="G141" s="464"/>
      <c r="H141" s="464"/>
      <c r="I141" s="464"/>
      <c r="J141" s="464"/>
      <c r="K141" s="464"/>
      <c r="L141" s="464"/>
      <c r="M141" s="464"/>
      <c r="N141" s="329"/>
      <c r="O141" s="329"/>
      <c r="P141" s="329"/>
      <c r="Q141" s="329"/>
      <c r="R141" s="329"/>
      <c r="S141" s="329"/>
      <c r="T141" s="329"/>
      <c r="U141" s="329"/>
      <c r="V141" s="329"/>
      <c r="W141" s="28"/>
    </row>
    <row r="142" spans="1:23" ht="12.75" customHeight="1" x14ac:dyDescent="0.25">
      <c r="A142" s="350" t="s">
        <v>85</v>
      </c>
      <c r="B142" s="458"/>
      <c r="C142" s="460"/>
      <c r="D142" s="460"/>
      <c r="E142" s="460"/>
      <c r="F142" s="464"/>
      <c r="G142" s="464"/>
      <c r="H142" s="464"/>
      <c r="I142" s="464"/>
      <c r="J142" s="464"/>
      <c r="K142" s="464"/>
      <c r="L142" s="464"/>
      <c r="M142" s="464"/>
      <c r="N142" s="329"/>
      <c r="O142" s="329"/>
      <c r="P142" s="329"/>
      <c r="Q142" s="329"/>
      <c r="R142" s="329"/>
      <c r="S142" s="329"/>
      <c r="T142" s="329"/>
      <c r="U142" s="329"/>
      <c r="V142" s="329"/>
      <c r="W142" s="28"/>
    </row>
    <row r="143" spans="1:23" ht="12.75" customHeight="1" thickBot="1" x14ac:dyDescent="0.3">
      <c r="A143" s="351" t="s">
        <v>318</v>
      </c>
      <c r="B143" s="337"/>
      <c r="C143" s="339"/>
      <c r="D143" s="339"/>
      <c r="E143" s="339"/>
      <c r="F143" s="464"/>
      <c r="G143" s="464"/>
      <c r="H143" s="464"/>
      <c r="I143" s="464"/>
      <c r="J143" s="464"/>
      <c r="K143" s="464"/>
      <c r="L143" s="464"/>
      <c r="M143" s="464"/>
      <c r="N143" s="329"/>
      <c r="O143" s="329"/>
      <c r="P143" s="329"/>
      <c r="Q143" s="329"/>
      <c r="R143" s="329"/>
      <c r="S143" s="329"/>
      <c r="T143" s="329"/>
      <c r="U143" s="329"/>
      <c r="V143" s="329"/>
      <c r="W143" s="28"/>
    </row>
    <row r="144" spans="1:23" ht="12.75" customHeight="1" thickBot="1" x14ac:dyDescent="0.3">
      <c r="A144" s="332"/>
      <c r="B144" s="466"/>
      <c r="C144" s="464"/>
      <c r="D144" s="464"/>
      <c r="E144" s="329"/>
      <c r="F144" s="464"/>
      <c r="G144" s="464"/>
      <c r="H144" s="464"/>
      <c r="I144" s="464"/>
      <c r="J144" s="464"/>
      <c r="K144" s="464"/>
      <c r="L144" s="464"/>
      <c r="M144" s="464"/>
      <c r="N144" s="329"/>
      <c r="O144" s="329"/>
      <c r="P144" s="329"/>
      <c r="Q144" s="329"/>
      <c r="R144" s="329"/>
      <c r="S144" s="329"/>
      <c r="T144" s="329"/>
      <c r="U144" s="329"/>
      <c r="V144" s="329"/>
      <c r="W144" s="28"/>
    </row>
    <row r="145" spans="1:23" ht="12.75" customHeight="1" thickBot="1" x14ac:dyDescent="0.3">
      <c r="A145" s="510"/>
      <c r="B145" s="352" t="s">
        <v>161</v>
      </c>
      <c r="C145" s="352">
        <v>1</v>
      </c>
      <c r="D145" s="352">
        <v>2</v>
      </c>
      <c r="E145" s="352">
        <v>3</v>
      </c>
      <c r="F145" s="352">
        <v>4</v>
      </c>
      <c r="G145" s="352">
        <v>5</v>
      </c>
      <c r="H145" s="352">
        <v>6</v>
      </c>
      <c r="I145" s="352">
        <v>7</v>
      </c>
      <c r="J145" s="352">
        <v>8</v>
      </c>
      <c r="K145" s="352">
        <v>9</v>
      </c>
      <c r="L145" s="352">
        <v>10</v>
      </c>
      <c r="M145" s="99"/>
      <c r="N145" s="10"/>
      <c r="W145" s="28"/>
    </row>
    <row r="146" spans="1:23" ht="12.75" customHeight="1" x14ac:dyDescent="0.25">
      <c r="A146" s="341" t="s">
        <v>295</v>
      </c>
      <c r="B146" s="326" t="s">
        <v>162</v>
      </c>
      <c r="C146" s="342">
        <v>10</v>
      </c>
      <c r="D146" s="342">
        <v>50</v>
      </c>
      <c r="E146" s="342">
        <v>70</v>
      </c>
      <c r="F146" s="342">
        <v>80</v>
      </c>
      <c r="G146" s="342">
        <v>100</v>
      </c>
      <c r="H146" s="342">
        <v>101</v>
      </c>
      <c r="I146" s="342">
        <v>102</v>
      </c>
      <c r="J146" s="342">
        <v>103</v>
      </c>
      <c r="K146" s="348">
        <v>104</v>
      </c>
      <c r="L146" s="348">
        <v>110</v>
      </c>
      <c r="M146" s="99"/>
      <c r="N146" s="10"/>
      <c r="W146" s="28"/>
    </row>
    <row r="147" spans="1:23" ht="12.75" customHeight="1" thickBot="1" x14ac:dyDescent="0.3">
      <c r="A147" s="333" t="s">
        <v>110</v>
      </c>
      <c r="B147" s="336" t="s">
        <v>165</v>
      </c>
      <c r="C147" s="994">
        <f>'Pay Scale Y'!D2</f>
        <v>88364</v>
      </c>
      <c r="D147" s="994">
        <f>'Pay Scale Y'!D6</f>
        <v>91131</v>
      </c>
      <c r="E147" s="994">
        <f>'Pay Scale Y'!D8</f>
        <v>93898</v>
      </c>
      <c r="F147" s="994">
        <f>'Pay Scale Y'!D9</f>
        <v>96665</v>
      </c>
      <c r="G147" s="994">
        <f>'Pay Scale Y'!D11</f>
        <v>99425</v>
      </c>
      <c r="H147" s="994">
        <f>'Pay Scale Y'!D12</f>
        <v>99425</v>
      </c>
      <c r="I147" s="994">
        <f>'Pay Scale Y'!D13</f>
        <v>99425</v>
      </c>
      <c r="J147" s="994">
        <f>'Pay Scale Y'!D14</f>
        <v>99425</v>
      </c>
      <c r="K147" s="994">
        <f>'Pay Scale Y'!D15</f>
        <v>99425</v>
      </c>
      <c r="L147" s="994">
        <f>'Pay Scale Y'!D16</f>
        <v>105996</v>
      </c>
      <c r="M147" s="99"/>
      <c r="N147" s="10"/>
      <c r="W147" s="28"/>
    </row>
    <row r="148" spans="1:23" ht="12.75" customHeight="1" thickBot="1" x14ac:dyDescent="0.3">
      <c r="A148" s="333" t="s">
        <v>86</v>
      </c>
      <c r="B148" s="352" t="s">
        <v>161</v>
      </c>
      <c r="C148" s="352">
        <v>11</v>
      </c>
      <c r="D148" s="352">
        <v>12</v>
      </c>
      <c r="E148" s="352">
        <v>13</v>
      </c>
      <c r="F148" s="352">
        <v>14</v>
      </c>
      <c r="G148" s="352">
        <v>15</v>
      </c>
      <c r="H148" s="352">
        <v>16</v>
      </c>
      <c r="I148" s="352">
        <v>17</v>
      </c>
      <c r="J148" s="352">
        <v>18</v>
      </c>
      <c r="K148" s="352">
        <v>19</v>
      </c>
      <c r="L148" s="352">
        <v>20</v>
      </c>
      <c r="M148" s="99"/>
      <c r="N148" s="10"/>
      <c r="W148" s="28"/>
    </row>
    <row r="149" spans="1:23" ht="12.75" customHeight="1" x14ac:dyDescent="0.25">
      <c r="A149" s="333" t="s">
        <v>319</v>
      </c>
      <c r="B149" s="326" t="s">
        <v>162</v>
      </c>
      <c r="C149" s="348">
        <v>111</v>
      </c>
      <c r="D149" s="348">
        <v>112</v>
      </c>
      <c r="E149" s="348">
        <v>113</v>
      </c>
      <c r="F149" s="348">
        <v>114</v>
      </c>
      <c r="G149" s="348">
        <v>120</v>
      </c>
      <c r="H149" s="348">
        <v>121</v>
      </c>
      <c r="I149" s="348">
        <v>122</v>
      </c>
      <c r="J149" s="348">
        <v>123</v>
      </c>
      <c r="K149" s="348">
        <v>124</v>
      </c>
      <c r="L149" s="348">
        <v>130</v>
      </c>
      <c r="M149" s="99"/>
      <c r="N149" s="10"/>
      <c r="W149" s="28"/>
    </row>
    <row r="150" spans="1:23" ht="12.75" customHeight="1" thickBot="1" x14ac:dyDescent="0.3">
      <c r="A150" s="334" t="s">
        <v>355</v>
      </c>
      <c r="B150" s="337" t="s">
        <v>165</v>
      </c>
      <c r="C150" s="995">
        <f>'Pay Scale Y'!D17</f>
        <v>105996</v>
      </c>
      <c r="D150" s="995">
        <f>'Pay Scale Y'!D18</f>
        <v>105996</v>
      </c>
      <c r="E150" s="995">
        <f>'Pay Scale Y'!D19</f>
        <v>105996</v>
      </c>
      <c r="F150" s="995">
        <f>'Pay Scale Y'!D20</f>
        <v>105996</v>
      </c>
      <c r="G150" s="995">
        <f>'Pay Scale Y'!D21</f>
        <v>112569</v>
      </c>
      <c r="H150" s="995">
        <f>'Pay Scale Y'!D22</f>
        <v>112569</v>
      </c>
      <c r="I150" s="995">
        <f>'Pay Scale Y'!D23</f>
        <v>112569</v>
      </c>
      <c r="J150" s="995">
        <f>'Pay Scale Y'!D24</f>
        <v>112569</v>
      </c>
      <c r="K150" s="995">
        <f>'Pay Scale Y'!D25</f>
        <v>112569</v>
      </c>
      <c r="L150" s="995">
        <f>'Pay Scale Y'!D26</f>
        <v>119133</v>
      </c>
      <c r="M150" s="99"/>
      <c r="N150" s="10"/>
      <c r="W150" s="28"/>
    </row>
    <row r="151" spans="1:23" ht="12.75" customHeight="1" thickBot="1" x14ac:dyDescent="0.3">
      <c r="A151" s="472"/>
      <c r="B151" s="466"/>
      <c r="C151" s="464"/>
      <c r="D151" s="464"/>
      <c r="E151" s="464"/>
      <c r="F151" s="464"/>
      <c r="G151" s="464"/>
      <c r="H151" s="464"/>
      <c r="I151" s="464"/>
      <c r="J151" s="464"/>
      <c r="K151" s="464"/>
      <c r="L151" s="464"/>
      <c r="M151" s="464"/>
      <c r="N151" s="329"/>
      <c r="O151" s="329"/>
      <c r="P151" s="329"/>
      <c r="Q151" s="329"/>
      <c r="R151" s="329"/>
      <c r="S151" s="329"/>
      <c r="T151" s="329"/>
      <c r="U151" s="329"/>
      <c r="V151" s="329"/>
      <c r="W151" s="331"/>
    </row>
    <row r="152" spans="1:23" ht="12.75" customHeight="1" thickBot="1" x14ac:dyDescent="0.3">
      <c r="A152" s="512"/>
      <c r="B152" s="352" t="s">
        <v>161</v>
      </c>
      <c r="C152" s="352">
        <v>1</v>
      </c>
      <c r="D152" s="352">
        <v>2</v>
      </c>
      <c r="E152" s="352">
        <v>3</v>
      </c>
      <c r="F152" s="352">
        <v>4</v>
      </c>
      <c r="G152" s="352">
        <v>5</v>
      </c>
      <c r="H152" s="352">
        <v>6</v>
      </c>
      <c r="I152" s="352">
        <v>7</v>
      </c>
      <c r="J152" s="352">
        <v>8</v>
      </c>
      <c r="K152" s="352">
        <v>9</v>
      </c>
      <c r="L152" s="352">
        <v>10</v>
      </c>
      <c r="M152" s="99"/>
      <c r="N152" s="10"/>
      <c r="O152" s="10"/>
      <c r="P152" s="329"/>
      <c r="Q152" s="329"/>
      <c r="R152" s="329"/>
      <c r="S152" s="329"/>
      <c r="T152" s="329"/>
      <c r="U152" s="329"/>
      <c r="V152" s="329"/>
      <c r="W152" s="331"/>
    </row>
    <row r="153" spans="1:23" ht="12.75" customHeight="1" x14ac:dyDescent="0.25">
      <c r="A153" s="341" t="s">
        <v>296</v>
      </c>
      <c r="B153" s="326" t="s">
        <v>162</v>
      </c>
      <c r="C153" s="342">
        <v>10</v>
      </c>
      <c r="D153" s="342">
        <v>50</v>
      </c>
      <c r="E153" s="342">
        <v>70</v>
      </c>
      <c r="F153" s="342">
        <v>80</v>
      </c>
      <c r="G153" s="342">
        <v>100</v>
      </c>
      <c r="H153" s="342">
        <v>101</v>
      </c>
      <c r="I153" s="342">
        <v>102</v>
      </c>
      <c r="J153" s="342">
        <v>103</v>
      </c>
      <c r="K153" s="348">
        <v>104</v>
      </c>
      <c r="L153" s="348">
        <v>110</v>
      </c>
      <c r="M153" s="99"/>
      <c r="N153" s="10"/>
      <c r="O153" s="10"/>
      <c r="P153" s="329"/>
      <c r="Q153" s="329"/>
      <c r="R153" s="329"/>
      <c r="S153" s="329"/>
      <c r="T153" s="329"/>
      <c r="U153" s="329"/>
      <c r="V153" s="329"/>
      <c r="W153" s="10"/>
    </row>
    <row r="154" spans="1:23" ht="12.75" customHeight="1" thickBot="1" x14ac:dyDescent="0.3">
      <c r="A154" s="333" t="s">
        <v>111</v>
      </c>
      <c r="B154" s="336" t="s">
        <v>165</v>
      </c>
      <c r="C154" s="994">
        <f>'Pay Scale Y'!D2</f>
        <v>88364</v>
      </c>
      <c r="D154" s="994">
        <f>'Pay Scale Y'!D6</f>
        <v>91131</v>
      </c>
      <c r="E154" s="994">
        <f>'Pay Scale Y'!D8</f>
        <v>93898</v>
      </c>
      <c r="F154" s="994">
        <f>'Pay Scale Y'!D9</f>
        <v>96665</v>
      </c>
      <c r="G154" s="994">
        <f>'Pay Scale Y'!D11</f>
        <v>99425</v>
      </c>
      <c r="H154" s="994">
        <f>'Pay Scale Y'!D12</f>
        <v>99425</v>
      </c>
      <c r="I154" s="994">
        <f>'Pay Scale Y'!D13</f>
        <v>99425</v>
      </c>
      <c r="J154" s="994">
        <f>'Pay Scale Y'!D14</f>
        <v>99425</v>
      </c>
      <c r="K154" s="994">
        <f>'Pay Scale Y'!D15</f>
        <v>99425</v>
      </c>
      <c r="L154" s="994">
        <f>'Pay Scale Y'!D16</f>
        <v>105996</v>
      </c>
      <c r="M154" s="99"/>
      <c r="N154" s="10"/>
      <c r="O154" s="10"/>
      <c r="P154" s="329"/>
      <c r="Q154" s="329"/>
      <c r="R154" s="329"/>
      <c r="S154" s="329"/>
      <c r="T154" s="329"/>
      <c r="U154" s="329"/>
      <c r="V154" s="329"/>
      <c r="W154" s="331"/>
    </row>
    <row r="155" spans="1:23" ht="17.25" customHeight="1" thickBot="1" x14ac:dyDescent="0.3">
      <c r="A155" s="333" t="s">
        <v>87</v>
      </c>
      <c r="B155" s="352" t="s">
        <v>161</v>
      </c>
      <c r="C155" s="352">
        <v>11</v>
      </c>
      <c r="D155" s="352">
        <v>12</v>
      </c>
      <c r="E155" s="352">
        <v>13</v>
      </c>
      <c r="F155" s="352">
        <v>14</v>
      </c>
      <c r="G155" s="352">
        <v>15</v>
      </c>
      <c r="H155" s="352">
        <v>16</v>
      </c>
      <c r="I155" s="352">
        <v>17</v>
      </c>
      <c r="J155" s="352">
        <v>18</v>
      </c>
      <c r="K155" s="352">
        <v>19</v>
      </c>
      <c r="L155" s="352">
        <v>20</v>
      </c>
      <c r="M155" s="99"/>
      <c r="N155" s="10"/>
      <c r="O155" s="10"/>
      <c r="P155" s="506"/>
      <c r="Q155" s="506"/>
      <c r="R155" s="506"/>
      <c r="S155" s="506"/>
      <c r="T155" s="506"/>
      <c r="U155" s="506"/>
      <c r="V155" s="506"/>
      <c r="W155" s="331"/>
    </row>
    <row r="156" spans="1:23" ht="17.25" customHeight="1" x14ac:dyDescent="0.25">
      <c r="A156" s="333" t="s">
        <v>325</v>
      </c>
      <c r="B156" s="326" t="s">
        <v>162</v>
      </c>
      <c r="C156" s="348">
        <v>111</v>
      </c>
      <c r="D156" s="348">
        <v>112</v>
      </c>
      <c r="E156" s="348">
        <v>113</v>
      </c>
      <c r="F156" s="348">
        <v>114</v>
      </c>
      <c r="G156" s="348">
        <v>120</v>
      </c>
      <c r="H156" s="348">
        <v>121</v>
      </c>
      <c r="I156" s="348">
        <v>122</v>
      </c>
      <c r="J156" s="348">
        <v>123</v>
      </c>
      <c r="K156" s="348">
        <v>124</v>
      </c>
      <c r="L156" s="348">
        <v>130</v>
      </c>
      <c r="M156" s="99"/>
      <c r="N156" s="10"/>
      <c r="O156" s="10"/>
      <c r="P156" s="506"/>
      <c r="Q156" s="506"/>
      <c r="R156" s="506"/>
      <c r="S156" s="506"/>
      <c r="T156" s="506"/>
      <c r="U156" s="506"/>
      <c r="V156" s="506"/>
      <c r="W156" s="331"/>
    </row>
    <row r="157" spans="1:23" ht="12.75" customHeight="1" thickBot="1" x14ac:dyDescent="0.3">
      <c r="A157" s="334" t="s">
        <v>325</v>
      </c>
      <c r="B157" s="337" t="s">
        <v>165</v>
      </c>
      <c r="C157" s="995">
        <f>'Pay Scale Y'!D17</f>
        <v>105996</v>
      </c>
      <c r="D157" s="995">
        <f>'Pay Scale Y'!D18</f>
        <v>105996</v>
      </c>
      <c r="E157" s="995">
        <f>'Pay Scale Y'!D19</f>
        <v>105996</v>
      </c>
      <c r="F157" s="995">
        <f>'Pay Scale Y'!D20</f>
        <v>105996</v>
      </c>
      <c r="G157" s="995">
        <f>'Pay Scale Y'!D21</f>
        <v>112569</v>
      </c>
      <c r="H157" s="995">
        <f>'Pay Scale Y'!D22</f>
        <v>112569</v>
      </c>
      <c r="I157" s="995">
        <f>'Pay Scale Y'!D23</f>
        <v>112569</v>
      </c>
      <c r="J157" s="995">
        <f>'Pay Scale Y'!D24</f>
        <v>112569</v>
      </c>
      <c r="K157" s="995">
        <f>'Pay Scale Y'!D25</f>
        <v>112569</v>
      </c>
      <c r="L157" s="995">
        <f>'Pay Scale Y'!D26</f>
        <v>119133</v>
      </c>
      <c r="M157" s="99"/>
      <c r="N157" s="10"/>
      <c r="O157" s="10"/>
      <c r="P157" s="507"/>
      <c r="Q157" s="507"/>
      <c r="R157" s="507"/>
      <c r="S157" s="507"/>
      <c r="T157" s="507"/>
      <c r="U157" s="507"/>
      <c r="V157" s="507"/>
      <c r="W157" s="331"/>
    </row>
    <row r="158" spans="1:23" x14ac:dyDescent="0.25">
      <c r="A158" s="479"/>
      <c r="B158" s="480" t="s">
        <v>355</v>
      </c>
      <c r="C158" s="481"/>
      <c r="D158" s="481"/>
      <c r="E158" s="481"/>
      <c r="F158" s="481"/>
      <c r="G158" s="481"/>
      <c r="H158" s="481"/>
      <c r="I158" s="481"/>
      <c r="J158" s="481"/>
      <c r="K158" s="481"/>
      <c r="L158" s="481"/>
      <c r="M158" s="481"/>
      <c r="N158" s="135"/>
      <c r="O158" s="135"/>
      <c r="P158" s="135"/>
      <c r="Q158" s="135"/>
      <c r="R158" s="135"/>
      <c r="S158" s="135"/>
      <c r="T158" s="135"/>
      <c r="U158" s="135"/>
      <c r="V158" s="135"/>
      <c r="W158" s="331"/>
    </row>
    <row r="159" spans="1:23" x14ac:dyDescent="0.25">
      <c r="A159" s="353"/>
      <c r="B159" s="158"/>
      <c r="C159" s="330"/>
      <c r="D159" s="330"/>
      <c r="E159" s="330"/>
      <c r="F159" s="330"/>
      <c r="G159" s="330"/>
      <c r="H159" s="330"/>
      <c r="I159" s="330"/>
      <c r="J159" s="96"/>
      <c r="K159" s="96"/>
      <c r="L159" s="96"/>
      <c r="M159" s="96"/>
      <c r="N159" s="10"/>
    </row>
    <row r="160" spans="1:23" x14ac:dyDescent="0.25">
      <c r="A160" s="353"/>
      <c r="B160" s="160"/>
      <c r="C160" s="160"/>
      <c r="D160" s="330"/>
      <c r="E160" s="330"/>
      <c r="F160" s="330"/>
      <c r="G160" s="330"/>
      <c r="H160" s="330"/>
      <c r="I160" s="330"/>
      <c r="J160" s="146"/>
      <c r="K160" s="222"/>
      <c r="L160" s="96"/>
      <c r="M160" s="96"/>
      <c r="N160" s="10"/>
    </row>
    <row r="161" spans="1:14" x14ac:dyDescent="0.25">
      <c r="A161" s="353"/>
      <c r="B161" s="158"/>
      <c r="C161" s="330"/>
      <c r="D161" s="330"/>
      <c r="E161" s="330"/>
      <c r="F161" s="330"/>
      <c r="G161" s="330"/>
      <c r="H161" s="330"/>
      <c r="I161" s="330"/>
      <c r="J161" s="144"/>
      <c r="K161" s="96"/>
      <c r="L161" s="96"/>
      <c r="M161" s="96"/>
      <c r="N161" s="10"/>
    </row>
    <row r="162" spans="1:14" x14ac:dyDescent="0.25">
      <c r="A162" s="354"/>
      <c r="B162" s="160"/>
      <c r="C162" s="160"/>
      <c r="D162" s="330"/>
      <c r="E162" s="330"/>
      <c r="F162" s="330"/>
      <c r="G162" s="330"/>
      <c r="H162" s="330"/>
      <c r="I162" s="330"/>
      <c r="J162" s="224"/>
      <c r="K162" s="222"/>
      <c r="L162" s="96"/>
      <c r="M162" s="96"/>
      <c r="N162" s="10"/>
    </row>
    <row r="163" spans="1:14" x14ac:dyDescent="0.25">
      <c r="A163" s="353"/>
      <c r="B163" s="158"/>
      <c r="C163" s="330"/>
      <c r="D163" s="330"/>
      <c r="E163" s="330"/>
      <c r="F163" s="330"/>
      <c r="G163" s="330"/>
      <c r="H163" s="330"/>
      <c r="I163" s="330"/>
      <c r="J163" s="144"/>
      <c r="K163" s="96"/>
      <c r="L163" s="96"/>
      <c r="M163" s="96"/>
      <c r="N163" s="10"/>
    </row>
    <row r="164" spans="1:14" ht="13" x14ac:dyDescent="0.3">
      <c r="A164" s="136"/>
      <c r="B164" s="158"/>
      <c r="C164" s="330"/>
      <c r="D164" s="330"/>
      <c r="E164" s="330"/>
      <c r="F164" s="330"/>
      <c r="G164" s="330"/>
      <c r="H164" s="330"/>
      <c r="I164" s="330"/>
      <c r="J164" s="144"/>
      <c r="K164" s="96"/>
      <c r="L164" s="96"/>
      <c r="M164" s="96"/>
      <c r="N164" s="10"/>
    </row>
    <row r="165" spans="1:14" x14ac:dyDescent="0.25">
      <c r="A165" s="155"/>
      <c r="B165" s="160"/>
      <c r="C165" s="160"/>
      <c r="D165" s="160"/>
      <c r="E165" s="160"/>
      <c r="F165" s="160"/>
      <c r="G165" s="160"/>
      <c r="H165" s="160"/>
      <c r="I165" s="160"/>
      <c r="J165" s="144"/>
      <c r="K165" s="96"/>
      <c r="L165" s="96"/>
      <c r="M165" s="96"/>
      <c r="N165" s="10"/>
    </row>
    <row r="166" spans="1:14" x14ac:dyDescent="0.25">
      <c r="A166" s="353"/>
      <c r="B166" s="158"/>
      <c r="C166" s="330"/>
      <c r="D166" s="330"/>
      <c r="E166" s="330"/>
      <c r="F166" s="330"/>
      <c r="G166" s="330"/>
      <c r="H166" s="330"/>
      <c r="I166" s="330"/>
      <c r="J166" s="146"/>
      <c r="K166" s="222"/>
      <c r="L166" s="96"/>
      <c r="M166" s="96"/>
      <c r="N166" s="10"/>
    </row>
    <row r="167" spans="1:14" x14ac:dyDescent="0.25">
      <c r="A167" s="353"/>
      <c r="B167" s="160"/>
      <c r="C167" s="160"/>
      <c r="D167" s="330"/>
      <c r="E167" s="330"/>
      <c r="F167" s="330"/>
      <c r="G167" s="330"/>
      <c r="H167" s="330"/>
      <c r="I167" s="330"/>
      <c r="J167" s="144"/>
      <c r="K167" s="96"/>
      <c r="L167" s="96"/>
      <c r="M167" s="96"/>
      <c r="N167" s="10"/>
    </row>
    <row r="168" spans="1:14" x14ac:dyDescent="0.25">
      <c r="A168" s="353"/>
      <c r="B168" s="158"/>
      <c r="C168" s="330"/>
      <c r="D168" s="330"/>
      <c r="E168" s="330"/>
      <c r="F168" s="330"/>
      <c r="G168" s="330"/>
      <c r="H168" s="330"/>
      <c r="I168" s="330"/>
      <c r="J168" s="146"/>
      <c r="K168" s="222"/>
      <c r="L168" s="96"/>
      <c r="M168" s="96"/>
      <c r="N168" s="10"/>
    </row>
    <row r="169" spans="1:14" x14ac:dyDescent="0.25">
      <c r="A169" s="354"/>
      <c r="B169" s="160"/>
      <c r="C169" s="160"/>
      <c r="D169" s="330"/>
      <c r="E169" s="330"/>
      <c r="F169" s="330"/>
      <c r="G169" s="330"/>
      <c r="H169" s="330"/>
      <c r="I169" s="330"/>
      <c r="J169" s="144"/>
      <c r="K169" s="96"/>
      <c r="L169" s="96"/>
      <c r="M169" s="96"/>
      <c r="N169" s="10"/>
    </row>
    <row r="170" spans="1:14" x14ac:dyDescent="0.25">
      <c r="A170" s="353"/>
      <c r="B170" s="158"/>
      <c r="C170" s="330"/>
      <c r="D170" s="330"/>
      <c r="E170" s="330"/>
      <c r="F170" s="330"/>
      <c r="G170" s="330"/>
      <c r="H170" s="330"/>
      <c r="I170" s="330"/>
      <c r="J170" s="146"/>
      <c r="K170" s="222"/>
      <c r="L170" s="96"/>
      <c r="M170" s="96"/>
      <c r="N170" s="10"/>
    </row>
    <row r="171" spans="1:14" x14ac:dyDescent="0.25">
      <c r="A171" s="154"/>
      <c r="B171" s="158"/>
      <c r="C171" s="330"/>
      <c r="D171" s="330"/>
      <c r="E171" s="330"/>
      <c r="F171" s="330"/>
      <c r="G171" s="330"/>
      <c r="H171" s="330"/>
      <c r="I171" s="330"/>
      <c r="J171" s="146"/>
      <c r="K171" s="222"/>
      <c r="L171" s="96"/>
      <c r="M171" s="96"/>
      <c r="N171" s="10"/>
    </row>
    <row r="172" spans="1:14" ht="13" x14ac:dyDescent="0.3">
      <c r="A172" s="136"/>
      <c r="B172" s="158"/>
      <c r="C172" s="330"/>
      <c r="D172" s="330"/>
      <c r="E172" s="330"/>
      <c r="F172" s="330"/>
      <c r="G172" s="330"/>
      <c r="H172" s="330"/>
      <c r="I172" s="330"/>
      <c r="J172" s="146"/>
      <c r="K172" s="222"/>
      <c r="L172" s="96"/>
      <c r="M172" s="96"/>
      <c r="N172" s="10"/>
    </row>
    <row r="173" spans="1:14" x14ac:dyDescent="0.25">
      <c r="A173" s="155"/>
      <c r="B173" s="160"/>
      <c r="C173" s="160"/>
      <c r="D173" s="160"/>
      <c r="E173" s="160"/>
      <c r="F173" s="160"/>
      <c r="G173" s="160"/>
      <c r="H173" s="160"/>
      <c r="I173" s="160"/>
      <c r="J173" s="144"/>
      <c r="K173" s="96"/>
      <c r="L173" s="96"/>
      <c r="M173" s="96"/>
    </row>
    <row r="174" spans="1:14" x14ac:dyDescent="0.25">
      <c r="A174" s="353"/>
      <c r="B174" s="158"/>
      <c r="C174" s="330"/>
      <c r="D174" s="330"/>
      <c r="E174" s="330"/>
      <c r="F174" s="330"/>
      <c r="G174" s="330"/>
      <c r="H174" s="330"/>
      <c r="I174" s="330"/>
      <c r="J174" s="146"/>
      <c r="K174" s="222"/>
      <c r="L174" s="96"/>
      <c r="M174" s="96"/>
    </row>
    <row r="175" spans="1:14" x14ac:dyDescent="0.25">
      <c r="A175" s="353"/>
      <c r="B175" s="160"/>
      <c r="C175" s="160"/>
      <c r="D175" s="330"/>
      <c r="E175" s="330"/>
      <c r="F175" s="330"/>
      <c r="G175" s="330"/>
      <c r="H175" s="330"/>
      <c r="I175" s="330"/>
      <c r="J175" s="144"/>
      <c r="K175" s="96"/>
      <c r="L175" s="96"/>
      <c r="M175" s="96"/>
    </row>
    <row r="176" spans="1:14" x14ac:dyDescent="0.25">
      <c r="A176" s="353"/>
      <c r="B176" s="158"/>
      <c r="C176" s="330"/>
      <c r="D176" s="330"/>
      <c r="E176" s="330"/>
      <c r="F176" s="330"/>
      <c r="G176" s="330"/>
      <c r="H176" s="330"/>
      <c r="I176" s="330"/>
      <c r="J176" s="146"/>
      <c r="K176" s="222"/>
      <c r="L176" s="96"/>
      <c r="M176" s="96"/>
    </row>
    <row r="177" spans="1:13" x14ac:dyDescent="0.25">
      <c r="A177" s="354"/>
      <c r="B177" s="160"/>
      <c r="C177" s="160"/>
      <c r="D177" s="330"/>
      <c r="E177" s="330"/>
      <c r="F177" s="330"/>
      <c r="G177" s="330"/>
      <c r="H177" s="330"/>
      <c r="I177" s="330"/>
      <c r="J177" s="144"/>
      <c r="K177" s="96"/>
      <c r="L177" s="96"/>
      <c r="M177" s="96"/>
    </row>
    <row r="178" spans="1:13" x14ac:dyDescent="0.25">
      <c r="A178" s="353"/>
      <c r="B178" s="158"/>
      <c r="C178" s="330"/>
      <c r="D178" s="330"/>
      <c r="E178" s="330"/>
      <c r="F178" s="330"/>
      <c r="G178" s="330"/>
      <c r="H178" s="330"/>
      <c r="I178" s="330"/>
      <c r="J178" s="146"/>
      <c r="K178" s="222"/>
      <c r="L178" s="96"/>
      <c r="M178" s="96"/>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Q65502"/>
  <sheetViews>
    <sheetView workbookViewId="0">
      <pane ySplit="2" topLeftCell="A3" activePane="bottomLeft" state="frozen"/>
      <selection activeCell="F287" sqref="F287"/>
      <selection pane="bottomLeft" activeCell="I31" sqref="I31"/>
    </sheetView>
  </sheetViews>
  <sheetFormatPr defaultRowHeight="12.5" x14ac:dyDescent="0.25"/>
  <cols>
    <col min="1" max="1" width="21.54296875" bestFit="1" customWidth="1"/>
    <col min="3" max="4" width="11.1796875" bestFit="1" customWidth="1"/>
    <col min="5" max="5" width="9.54296875" bestFit="1" customWidth="1"/>
    <col min="6" max="6" width="9.1796875" style="62" customWidth="1"/>
    <col min="8" max="8" width="10.1796875" bestFit="1" customWidth="1"/>
    <col min="9" max="9" width="9.1796875" customWidth="1"/>
    <col min="10" max="10" width="10.54296875" customWidth="1"/>
    <col min="11" max="11" width="9.1796875" customWidth="1"/>
    <col min="12" max="12" width="9.54296875" bestFit="1" customWidth="1"/>
    <col min="13" max="13" width="0" hidden="1" customWidth="1"/>
  </cols>
  <sheetData>
    <row r="1" spans="1:17" ht="25.5" customHeight="1" x14ac:dyDescent="0.3">
      <c r="B1" s="5"/>
      <c r="C1" s="3" t="s">
        <v>751</v>
      </c>
      <c r="D1" s="280" t="s">
        <v>752</v>
      </c>
      <c r="E1" s="4" t="s">
        <v>753</v>
      </c>
      <c r="F1" s="2" t="s">
        <v>754</v>
      </c>
      <c r="H1" s="1142" t="s">
        <v>625</v>
      </c>
    </row>
    <row r="2" spans="1:17" ht="13" x14ac:dyDescent="0.3">
      <c r="A2" s="1" t="s">
        <v>350</v>
      </c>
      <c r="B2" s="2" t="s">
        <v>351</v>
      </c>
      <c r="C2" s="3" t="s">
        <v>352</v>
      </c>
      <c r="D2" s="281" t="s">
        <v>352</v>
      </c>
      <c r="E2" s="4" t="s">
        <v>353</v>
      </c>
      <c r="F2" s="2" t="s">
        <v>354</v>
      </c>
      <c r="H2" s="1142"/>
    </row>
    <row r="3" spans="1:17" hidden="1" x14ac:dyDescent="0.25">
      <c r="A3" s="677" t="s">
        <v>755</v>
      </c>
      <c r="B3" s="678">
        <v>10</v>
      </c>
      <c r="C3" s="819">
        <v>0</v>
      </c>
      <c r="D3" s="820">
        <v>0</v>
      </c>
      <c r="E3" s="679">
        <f>IF(F3="Yes",'MD Rates'!$H$1,H3)</f>
        <v>43556</v>
      </c>
      <c r="F3" s="680" t="str">
        <f t="shared" ref="F3:F61" si="0">IF(C3&lt;&gt;D3,"Yes","No")</f>
        <v>No</v>
      </c>
      <c r="G3" s="677"/>
      <c r="H3" s="821">
        <v>43556</v>
      </c>
      <c r="I3" s="10" t="s">
        <v>1158</v>
      </c>
      <c r="J3" s="799"/>
      <c r="K3" s="756"/>
      <c r="L3" s="941"/>
    </row>
    <row r="4" spans="1:17" hidden="1" x14ac:dyDescent="0.25">
      <c r="A4" t="s">
        <v>755</v>
      </c>
      <c r="B4" s="5">
        <v>20</v>
      </c>
      <c r="C4" s="753">
        <v>33689</v>
      </c>
      <c r="D4" s="624">
        <f>'MD Rates'!D407</f>
        <v>33689</v>
      </c>
      <c r="E4" s="6">
        <f>IF(F4="Yes",'MD Rates'!$H$1,H4)</f>
        <v>44652</v>
      </c>
      <c r="F4" s="259" t="str">
        <f t="shared" si="0"/>
        <v>No</v>
      </c>
      <c r="H4" s="754">
        <v>44652</v>
      </c>
      <c r="I4" s="950" t="s">
        <v>1317</v>
      </c>
      <c r="J4" s="753"/>
      <c r="K4" s="756"/>
      <c r="L4" s="941"/>
      <c r="Q4" s="941"/>
    </row>
    <row r="5" spans="1:17" hidden="1" x14ac:dyDescent="0.25">
      <c r="A5" t="s">
        <v>755</v>
      </c>
      <c r="B5" s="5">
        <v>30</v>
      </c>
      <c r="C5" s="753">
        <v>35254</v>
      </c>
      <c r="D5" s="258">
        <f>'MD Rates'!C410</f>
        <v>35254</v>
      </c>
      <c r="E5" s="6">
        <f>IF(F5="Yes",'MD Rates'!$H$1,H5)</f>
        <v>44652</v>
      </c>
      <c r="F5" s="259" t="str">
        <f t="shared" si="0"/>
        <v>No</v>
      </c>
      <c r="H5" s="754">
        <v>44652</v>
      </c>
      <c r="I5" s="950" t="s">
        <v>1323</v>
      </c>
      <c r="J5" s="10"/>
      <c r="K5" s="756"/>
      <c r="L5" s="941"/>
      <c r="M5" s="799"/>
      <c r="N5" s="10"/>
      <c r="P5" s="10"/>
      <c r="Q5" s="941"/>
    </row>
    <row r="6" spans="1:17" hidden="1" x14ac:dyDescent="0.25">
      <c r="A6" t="s">
        <v>755</v>
      </c>
      <c r="B6" s="5">
        <v>40</v>
      </c>
      <c r="C6" s="753">
        <v>35757</v>
      </c>
      <c r="D6" s="624">
        <f>'MD Rates'!E407</f>
        <v>35757</v>
      </c>
      <c r="E6" s="6">
        <f>IF(F6="Yes",'MD Rates'!$H$1,H6)</f>
        <v>44652</v>
      </c>
      <c r="F6" s="259" t="str">
        <f t="shared" si="0"/>
        <v>No</v>
      </c>
      <c r="H6" s="754">
        <v>44652</v>
      </c>
      <c r="I6" s="950" t="s">
        <v>1318</v>
      </c>
      <c r="J6" s="753"/>
      <c r="K6" s="756"/>
      <c r="L6" s="941"/>
      <c r="Q6" s="941"/>
    </row>
    <row r="7" spans="1:17" hidden="1" x14ac:dyDescent="0.25">
      <c r="A7" t="s">
        <v>755</v>
      </c>
      <c r="B7" s="5">
        <v>50</v>
      </c>
      <c r="C7" s="753">
        <v>37624</v>
      </c>
      <c r="D7" s="258">
        <f>'MD Rates'!C423</f>
        <v>37624</v>
      </c>
      <c r="E7" s="6">
        <f>IF(F7="Yes",'MD Rates'!$H$1,H7)</f>
        <v>44287</v>
      </c>
      <c r="F7" s="259" t="str">
        <f t="shared" si="0"/>
        <v>No</v>
      </c>
      <c r="H7" s="754">
        <v>44287</v>
      </c>
      <c r="I7" s="10" t="s">
        <v>355</v>
      </c>
      <c r="J7" s="753"/>
      <c r="K7" s="756"/>
      <c r="L7" s="941"/>
      <c r="Q7" s="941"/>
    </row>
    <row r="8" spans="1:17" hidden="1" x14ac:dyDescent="0.25">
      <c r="A8" t="s">
        <v>755</v>
      </c>
      <c r="B8" s="5">
        <v>60</v>
      </c>
      <c r="C8" s="753">
        <v>37000</v>
      </c>
      <c r="D8" s="258">
        <f>'MD Rates'!D410</f>
        <v>37000</v>
      </c>
      <c r="E8" s="6">
        <f>IF(F8="Yes",'MD Rates'!$H$1,H8)</f>
        <v>44652</v>
      </c>
      <c r="F8" s="259" t="str">
        <f t="shared" si="0"/>
        <v>No</v>
      </c>
      <c r="H8" s="754">
        <v>44652</v>
      </c>
      <c r="I8" s="950" t="s">
        <v>1324</v>
      </c>
      <c r="J8" s="753"/>
      <c r="K8" s="756"/>
      <c r="L8" s="941"/>
      <c r="Q8" s="941"/>
    </row>
    <row r="9" spans="1:17" hidden="1" x14ac:dyDescent="0.25">
      <c r="A9" s="10" t="s">
        <v>755</v>
      </c>
      <c r="B9" s="11">
        <v>70</v>
      </c>
      <c r="C9" s="753">
        <v>37825</v>
      </c>
      <c r="D9" s="624">
        <f>'MD Rates'!F407</f>
        <v>37825</v>
      </c>
      <c r="E9" s="6">
        <f>IF(F9="Yes",'MD Rates'!$H$1,H9)</f>
        <v>44652</v>
      </c>
      <c r="F9" s="259" t="str">
        <f t="shared" si="0"/>
        <v>No</v>
      </c>
      <c r="H9" s="754">
        <v>44652</v>
      </c>
      <c r="I9" s="950" t="s">
        <v>1319</v>
      </c>
      <c r="J9" s="753"/>
      <c r="K9" s="756"/>
      <c r="L9" s="941"/>
      <c r="Q9" s="941"/>
    </row>
    <row r="10" spans="1:17" hidden="1" x14ac:dyDescent="0.25">
      <c r="A10" t="s">
        <v>755</v>
      </c>
      <c r="B10" s="5">
        <v>80</v>
      </c>
      <c r="C10" s="753">
        <v>39661</v>
      </c>
      <c r="D10" s="258">
        <f>'MD Rates'!D423</f>
        <v>39661</v>
      </c>
      <c r="E10" s="6">
        <f>IF(F10="Yes",'MD Rates'!$H$1,H10)</f>
        <v>44287</v>
      </c>
      <c r="F10" s="259" t="str">
        <f t="shared" si="0"/>
        <v>No</v>
      </c>
      <c r="H10" s="754">
        <v>44287</v>
      </c>
      <c r="I10" s="10" t="s">
        <v>355</v>
      </c>
      <c r="J10" s="753"/>
      <c r="K10" s="756"/>
      <c r="L10" s="941"/>
      <c r="Q10" s="941"/>
    </row>
    <row r="11" spans="1:17" hidden="1" x14ac:dyDescent="0.25">
      <c r="A11" s="10" t="s">
        <v>755</v>
      </c>
      <c r="B11" s="11">
        <v>90</v>
      </c>
      <c r="C11" s="753">
        <v>38746</v>
      </c>
      <c r="D11" s="624">
        <f>'MD Rates'!E410</f>
        <v>38746</v>
      </c>
      <c r="E11" s="6">
        <f>IF(F11="Yes",'MD Rates'!$H$1,H11)</f>
        <v>44652</v>
      </c>
      <c r="F11" s="259" t="str">
        <f t="shared" si="0"/>
        <v>No</v>
      </c>
      <c r="H11" s="754">
        <v>44652</v>
      </c>
      <c r="I11" s="950" t="s">
        <v>1325</v>
      </c>
      <c r="J11" s="753"/>
      <c r="K11" s="756"/>
      <c r="L11" s="941"/>
      <c r="Q11" s="941"/>
    </row>
    <row r="12" spans="1:17" hidden="1" x14ac:dyDescent="0.25">
      <c r="A12" t="s">
        <v>755</v>
      </c>
      <c r="B12" s="5">
        <v>100</v>
      </c>
      <c r="C12" s="753">
        <v>39892</v>
      </c>
      <c r="D12" s="624">
        <f>'MD Rates'!G407</f>
        <v>39892</v>
      </c>
      <c r="E12" s="6">
        <f>IF(F12="Yes",'MD Rates'!$H$1,H12)</f>
        <v>44652</v>
      </c>
      <c r="F12" s="259" t="str">
        <f t="shared" si="0"/>
        <v>No</v>
      </c>
      <c r="H12" s="754">
        <v>44652</v>
      </c>
      <c r="I12" s="950" t="s">
        <v>1320</v>
      </c>
      <c r="J12" s="753"/>
      <c r="K12" s="756"/>
      <c r="L12" s="941"/>
      <c r="Q12" s="941"/>
    </row>
    <row r="13" spans="1:17" hidden="1" x14ac:dyDescent="0.25">
      <c r="A13" t="s">
        <v>755</v>
      </c>
      <c r="B13" s="5">
        <v>110</v>
      </c>
      <c r="C13" s="753">
        <v>40492</v>
      </c>
      <c r="D13" s="624">
        <f>'MD Rates'!F410</f>
        <v>40492</v>
      </c>
      <c r="E13" s="6">
        <f>IF(F13="Yes",'MD Rates'!$H$1,H13)</f>
        <v>44652</v>
      </c>
      <c r="F13" s="259" t="str">
        <f t="shared" si="0"/>
        <v>No</v>
      </c>
      <c r="H13" s="754">
        <v>44652</v>
      </c>
      <c r="I13" s="950" t="s">
        <v>1326</v>
      </c>
      <c r="J13" s="753"/>
      <c r="K13" s="756"/>
      <c r="L13" s="941"/>
      <c r="Q13" s="941"/>
    </row>
    <row r="14" spans="1:17" hidden="1" x14ac:dyDescent="0.25">
      <c r="A14" t="s">
        <v>755</v>
      </c>
      <c r="B14" s="5">
        <v>120</v>
      </c>
      <c r="C14" s="753">
        <v>41697</v>
      </c>
      <c r="D14" s="258">
        <f>'MD Rates'!E423</f>
        <v>41697</v>
      </c>
      <c r="E14" s="6">
        <f>IF(F14="Yes",'MD Rates'!$H$1,H14)</f>
        <v>44287</v>
      </c>
      <c r="F14" s="259" t="str">
        <f t="shared" si="0"/>
        <v>No</v>
      </c>
      <c r="H14" s="754">
        <v>44287</v>
      </c>
      <c r="I14" s="10" t="s">
        <v>355</v>
      </c>
      <c r="J14" s="753"/>
      <c r="K14" s="756"/>
      <c r="L14" s="941"/>
      <c r="Q14" s="941"/>
    </row>
    <row r="15" spans="1:17" hidden="1" x14ac:dyDescent="0.25">
      <c r="A15" t="s">
        <v>755</v>
      </c>
      <c r="B15" s="5">
        <v>130</v>
      </c>
      <c r="C15" s="753">
        <v>41960</v>
      </c>
      <c r="D15" s="624">
        <f>'MD Rates'!H407</f>
        <v>41960</v>
      </c>
      <c r="E15" s="6">
        <f>IF(F15="Yes",'MD Rates'!$H$1,H15)</f>
        <v>44652</v>
      </c>
      <c r="F15" s="259" t="str">
        <f t="shared" si="0"/>
        <v>No</v>
      </c>
      <c r="H15" s="754">
        <v>44652</v>
      </c>
      <c r="I15" s="950" t="s">
        <v>1321</v>
      </c>
      <c r="J15" s="753"/>
      <c r="K15" s="756"/>
      <c r="L15" s="941"/>
      <c r="Q15" s="941"/>
    </row>
    <row r="16" spans="1:17" hidden="1" x14ac:dyDescent="0.25">
      <c r="A16" s="10" t="s">
        <v>755</v>
      </c>
      <c r="B16" s="11">
        <v>140</v>
      </c>
      <c r="C16" s="755">
        <v>42598</v>
      </c>
      <c r="D16" s="282">
        <f>'MD Rates'!G410</f>
        <v>42598</v>
      </c>
      <c r="E16" s="6">
        <f>IF(F16="Yes",'MD Rates'!$H$1,H16)</f>
        <v>44652</v>
      </c>
      <c r="F16" s="259" t="str">
        <f t="shared" si="0"/>
        <v>No</v>
      </c>
      <c r="H16" s="754">
        <v>44652</v>
      </c>
      <c r="I16" s="950" t="s">
        <v>1327</v>
      </c>
      <c r="J16" s="755"/>
      <c r="K16" s="756"/>
      <c r="L16" s="941"/>
      <c r="Q16" s="941"/>
    </row>
    <row r="17" spans="1:17" hidden="1" x14ac:dyDescent="0.25">
      <c r="A17" t="s">
        <v>755</v>
      </c>
      <c r="B17" s="5">
        <v>150</v>
      </c>
      <c r="C17" s="753">
        <v>43734</v>
      </c>
      <c r="D17" s="624">
        <f>'MD Rates'!F423</f>
        <v>43734</v>
      </c>
      <c r="E17" s="6">
        <f>IF(F17="Yes",'MD Rates'!$H$1,H17)</f>
        <v>44287</v>
      </c>
      <c r="F17" s="259" t="str">
        <f t="shared" si="0"/>
        <v>No</v>
      </c>
      <c r="H17" s="754">
        <v>44287</v>
      </c>
      <c r="I17" s="10" t="s">
        <v>355</v>
      </c>
      <c r="J17" s="753"/>
      <c r="K17" s="756"/>
      <c r="L17" s="941"/>
      <c r="Q17" s="941"/>
    </row>
    <row r="18" spans="1:17" hidden="1" x14ac:dyDescent="0.25">
      <c r="A18" t="s">
        <v>755</v>
      </c>
      <c r="B18" s="5">
        <v>160</v>
      </c>
      <c r="C18" s="753">
        <v>44028</v>
      </c>
      <c r="D18" s="624">
        <f>'MD Rates'!I407</f>
        <v>44028</v>
      </c>
      <c r="E18" s="6">
        <f>IF(F18="Yes",'MD Rates'!$H$1,H18)</f>
        <v>44652</v>
      </c>
      <c r="F18" s="259" t="str">
        <f t="shared" si="0"/>
        <v>No</v>
      </c>
      <c r="H18" s="754">
        <v>44652</v>
      </c>
      <c r="I18" s="950" t="s">
        <v>1322</v>
      </c>
      <c r="J18" s="753"/>
      <c r="K18" s="756"/>
      <c r="L18" s="941"/>
      <c r="Q18" s="941"/>
    </row>
    <row r="19" spans="1:17" hidden="1" x14ac:dyDescent="0.25">
      <c r="A19" t="s">
        <v>755</v>
      </c>
      <c r="B19" s="5">
        <v>170</v>
      </c>
      <c r="C19" s="753">
        <v>45771</v>
      </c>
      <c r="D19" s="258">
        <f>'MD Rates'!G423</f>
        <v>45771</v>
      </c>
      <c r="E19" s="6">
        <f>IF(F19="Yes",'MD Rates'!$H$1,H19)</f>
        <v>44287</v>
      </c>
      <c r="F19" s="259" t="str">
        <f t="shared" si="0"/>
        <v>No</v>
      </c>
      <c r="H19" s="754">
        <v>44287</v>
      </c>
      <c r="I19" s="10" t="s">
        <v>355</v>
      </c>
      <c r="J19" s="753"/>
      <c r="K19" s="756"/>
      <c r="L19" s="941"/>
      <c r="Q19" s="941"/>
    </row>
    <row r="20" spans="1:17" hidden="1" x14ac:dyDescent="0.25">
      <c r="A20" t="s">
        <v>755</v>
      </c>
      <c r="B20" s="5">
        <v>180</v>
      </c>
      <c r="C20" s="753">
        <v>44705</v>
      </c>
      <c r="D20" s="624">
        <f>'MD Rates'!H410</f>
        <v>44705</v>
      </c>
      <c r="E20" s="6">
        <f>IF(F20="Yes",'MD Rates'!$H$1,H20)</f>
        <v>44652</v>
      </c>
      <c r="F20" s="259" t="str">
        <f t="shared" si="0"/>
        <v>No</v>
      </c>
      <c r="H20" s="754">
        <v>44652</v>
      </c>
      <c r="I20" s="950" t="s">
        <v>1328</v>
      </c>
      <c r="J20" s="753"/>
      <c r="K20" s="756"/>
      <c r="L20" s="941"/>
      <c r="Q20" s="941"/>
    </row>
    <row r="21" spans="1:17" hidden="1" x14ac:dyDescent="0.25">
      <c r="A21" t="s">
        <v>755</v>
      </c>
      <c r="B21" s="5">
        <v>200</v>
      </c>
      <c r="C21" s="10">
        <v>47808</v>
      </c>
      <c r="D21" s="258">
        <f>'MD Rates'!H423</f>
        <v>47808</v>
      </c>
      <c r="E21" s="6">
        <f>IF(F21="Yes",'MD Rates'!$H$1,H21)</f>
        <v>44287</v>
      </c>
      <c r="F21" s="259" t="str">
        <f t="shared" si="0"/>
        <v>No</v>
      </c>
      <c r="H21" s="754">
        <v>44287</v>
      </c>
      <c r="I21" s="10" t="s">
        <v>355</v>
      </c>
      <c r="J21" s="753"/>
      <c r="K21" s="756"/>
      <c r="L21" s="941"/>
      <c r="Q21" s="941"/>
    </row>
    <row r="22" spans="1:17" hidden="1" x14ac:dyDescent="0.25">
      <c r="A22" t="s">
        <v>755</v>
      </c>
      <c r="B22" s="5">
        <v>210</v>
      </c>
      <c r="C22" s="10">
        <v>46812</v>
      </c>
      <c r="D22" s="624">
        <f>'MD Rates'!I410</f>
        <v>46812</v>
      </c>
      <c r="E22" s="6">
        <f>IF(F22="Yes",'MD Rates'!$H$1,H22)</f>
        <v>44652</v>
      </c>
      <c r="F22" s="259" t="str">
        <f t="shared" si="0"/>
        <v>No</v>
      </c>
      <c r="H22" s="754">
        <v>44652</v>
      </c>
      <c r="I22" s="950" t="s">
        <v>1329</v>
      </c>
      <c r="J22" s="753"/>
      <c r="K22" s="756"/>
      <c r="L22" s="941"/>
      <c r="Q22" s="941"/>
    </row>
    <row r="23" spans="1:17" hidden="1" x14ac:dyDescent="0.25">
      <c r="A23" t="s">
        <v>755</v>
      </c>
      <c r="B23" s="5">
        <v>220</v>
      </c>
      <c r="C23" s="10">
        <v>49845</v>
      </c>
      <c r="D23" s="258">
        <f>'MD Rates'!I423</f>
        <v>49845</v>
      </c>
      <c r="E23" s="6">
        <f>IF(F23="Yes",'MD Rates'!$H$1,H23)</f>
        <v>44287</v>
      </c>
      <c r="F23" s="259" t="str">
        <f t="shared" si="0"/>
        <v>No</v>
      </c>
      <c r="H23" s="754">
        <v>44287</v>
      </c>
      <c r="I23" s="10" t="s">
        <v>355</v>
      </c>
      <c r="J23" s="753"/>
      <c r="K23" s="756"/>
      <c r="L23" s="941"/>
      <c r="Q23" s="941"/>
    </row>
    <row r="24" spans="1:17" hidden="1" x14ac:dyDescent="0.25">
      <c r="A24" t="s">
        <v>755</v>
      </c>
      <c r="B24" s="5">
        <v>230</v>
      </c>
      <c r="C24" s="10">
        <v>48918</v>
      </c>
      <c r="D24" s="624">
        <f>'MD Rates'!J410</f>
        <v>48918</v>
      </c>
      <c r="E24" s="6">
        <f>IF(F24="Yes",'MD Rates'!$H$1,H24)</f>
        <v>44652</v>
      </c>
      <c r="F24" s="259" t="str">
        <f t="shared" si="0"/>
        <v>No</v>
      </c>
      <c r="H24" s="754">
        <v>44652</v>
      </c>
      <c r="I24" s="950" t="s">
        <v>1330</v>
      </c>
      <c r="J24" s="753"/>
      <c r="K24" s="756"/>
      <c r="L24" s="941"/>
      <c r="Q24" s="941"/>
    </row>
    <row r="25" spans="1:17" hidden="1" x14ac:dyDescent="0.25">
      <c r="A25" t="s">
        <v>755</v>
      </c>
      <c r="B25" s="5">
        <v>240</v>
      </c>
      <c r="C25" s="10">
        <v>51883</v>
      </c>
      <c r="D25" s="258">
        <f>'MD Rates'!J423</f>
        <v>51883</v>
      </c>
      <c r="E25" s="6">
        <f>IF(F25="Yes",'MD Rates'!$H$1,H25)</f>
        <v>44287</v>
      </c>
      <c r="F25" s="259" t="str">
        <f t="shared" si="0"/>
        <v>No</v>
      </c>
      <c r="H25" s="754">
        <v>44287</v>
      </c>
      <c r="I25" s="10" t="s">
        <v>355</v>
      </c>
      <c r="J25" s="753"/>
      <c r="K25" s="756"/>
      <c r="L25" s="941"/>
      <c r="Q25" s="941"/>
    </row>
    <row r="26" spans="1:17" hidden="1" x14ac:dyDescent="0.25">
      <c r="A26" t="s">
        <v>755</v>
      </c>
      <c r="B26" s="5">
        <v>250</v>
      </c>
      <c r="C26" s="10">
        <v>51025</v>
      </c>
      <c r="D26" s="624">
        <f>'MD Rates'!K410</f>
        <v>51025</v>
      </c>
      <c r="E26" s="6">
        <f>IF(F26="Yes",'MD Rates'!$H$1,H26)</f>
        <v>44652</v>
      </c>
      <c r="F26" s="259" t="str">
        <f t="shared" si="0"/>
        <v>No</v>
      </c>
      <c r="H26" s="754">
        <v>44652</v>
      </c>
      <c r="I26" s="950" t="s">
        <v>1331</v>
      </c>
      <c r="J26" s="753"/>
      <c r="K26" s="756"/>
      <c r="L26" s="941"/>
      <c r="Q26" s="941"/>
    </row>
    <row r="27" spans="1:17" hidden="1" x14ac:dyDescent="0.25">
      <c r="A27" t="s">
        <v>755</v>
      </c>
      <c r="B27" s="5">
        <v>260</v>
      </c>
      <c r="C27" s="10">
        <v>53166</v>
      </c>
      <c r="D27" s="258">
        <f>'MD Rates'!C421</f>
        <v>53166</v>
      </c>
      <c r="E27" s="6">
        <f>IF(F27="Yes",'MD Rates'!$H$1,H27)</f>
        <v>44287</v>
      </c>
      <c r="F27" s="259" t="str">
        <f t="shared" si="0"/>
        <v>No</v>
      </c>
      <c r="H27" s="754">
        <v>44287</v>
      </c>
      <c r="I27" s="10" t="s">
        <v>355</v>
      </c>
      <c r="J27" s="753"/>
      <c r="K27" s="756"/>
      <c r="L27" s="941"/>
      <c r="Q27" s="941"/>
    </row>
    <row r="28" spans="1:17" hidden="1" x14ac:dyDescent="0.25">
      <c r="A28" s="10" t="s">
        <v>755</v>
      </c>
      <c r="B28" s="11">
        <v>266</v>
      </c>
      <c r="C28" s="10">
        <v>53132</v>
      </c>
      <c r="D28" s="624">
        <f>'MD Rates'!L410</f>
        <v>53132</v>
      </c>
      <c r="E28" s="6">
        <f>IF(F28="Yes",'MD Rates'!$H$1,H28)</f>
        <v>44652</v>
      </c>
      <c r="F28" s="259" t="str">
        <f>IF(C28&lt;&gt;D28,"Yes","No")</f>
        <v>No</v>
      </c>
      <c r="H28" s="754">
        <v>44652</v>
      </c>
      <c r="I28" s="950" t="s">
        <v>1332</v>
      </c>
      <c r="J28" s="753"/>
      <c r="K28" s="756"/>
      <c r="L28" s="941"/>
      <c r="Q28" s="941"/>
    </row>
    <row r="29" spans="1:17" hidden="1" x14ac:dyDescent="0.25">
      <c r="A29" t="s">
        <v>755</v>
      </c>
      <c r="B29" s="5">
        <v>270</v>
      </c>
      <c r="C29" s="10">
        <v>56402</v>
      </c>
      <c r="D29" s="258">
        <f>'MD Rates'!D421</f>
        <v>56402</v>
      </c>
      <c r="E29" s="6">
        <f>IF(F29="Yes",'MD Rates'!$H$1,H29)</f>
        <v>44287</v>
      </c>
      <c r="F29" s="259" t="str">
        <f t="shared" si="0"/>
        <v>No</v>
      </c>
      <c r="H29" s="754">
        <v>44287</v>
      </c>
      <c r="I29" s="10" t="s">
        <v>355</v>
      </c>
      <c r="J29" s="753"/>
      <c r="K29" s="756"/>
      <c r="L29" s="941"/>
      <c r="Q29" s="941"/>
    </row>
    <row r="30" spans="1:17" hidden="1" x14ac:dyDescent="0.25">
      <c r="A30" t="s">
        <v>755</v>
      </c>
      <c r="B30" s="5">
        <v>280</v>
      </c>
      <c r="C30" s="10">
        <v>59637</v>
      </c>
      <c r="D30" s="258">
        <f>'MD Rates'!E421</f>
        <v>59637</v>
      </c>
      <c r="E30" s="6">
        <f>IF(F30="Yes",'MD Rates'!$H$1,H30)</f>
        <v>44287</v>
      </c>
      <c r="F30" s="259" t="str">
        <f t="shared" si="0"/>
        <v>No</v>
      </c>
      <c r="H30" s="754">
        <v>44287</v>
      </c>
      <c r="I30" s="10" t="s">
        <v>355</v>
      </c>
      <c r="J30" s="753"/>
      <c r="K30" s="756"/>
      <c r="L30" s="941"/>
      <c r="Q30" s="941"/>
    </row>
    <row r="31" spans="1:17" x14ac:dyDescent="0.25">
      <c r="A31" s="10" t="s">
        <v>755</v>
      </c>
      <c r="B31" s="11">
        <v>285</v>
      </c>
      <c r="C31" s="162">
        <v>62268</v>
      </c>
      <c r="D31" s="282">
        <f>'MD Rates'!C266</f>
        <v>65070</v>
      </c>
      <c r="E31" s="6">
        <f>IF(F31="Yes",'MD Rates'!$H$1,H31)</f>
        <v>44652</v>
      </c>
      <c r="F31" s="259" t="str">
        <f t="shared" si="0"/>
        <v>Yes</v>
      </c>
      <c r="G31" t="s">
        <v>355</v>
      </c>
      <c r="H31" s="754">
        <v>44287</v>
      </c>
      <c r="I31" s="10" t="s">
        <v>355</v>
      </c>
      <c r="J31" s="755"/>
      <c r="K31" s="756"/>
      <c r="L31" s="941"/>
      <c r="M31" s="974"/>
      <c r="Q31" s="941"/>
    </row>
    <row r="32" spans="1:17" hidden="1" x14ac:dyDescent="0.25">
      <c r="A32" t="s">
        <v>755</v>
      </c>
      <c r="B32" s="5">
        <v>290</v>
      </c>
      <c r="C32" s="10">
        <v>62872</v>
      </c>
      <c r="D32" s="258">
        <f>'MD Rates'!F421</f>
        <v>62872</v>
      </c>
      <c r="E32" s="6">
        <f>IF(F32="Yes",'MD Rates'!$H$1,H32)</f>
        <v>44287</v>
      </c>
      <c r="F32" s="259" t="str">
        <f t="shared" si="0"/>
        <v>No</v>
      </c>
      <c r="H32" s="754">
        <v>44287</v>
      </c>
      <c r="I32" s="10" t="s">
        <v>355</v>
      </c>
      <c r="J32" s="753"/>
      <c r="K32" s="756"/>
      <c r="L32" s="941"/>
      <c r="Q32" s="941"/>
    </row>
    <row r="33" spans="1:17" hidden="1" x14ac:dyDescent="0.25">
      <c r="A33" t="s">
        <v>755</v>
      </c>
      <c r="B33" s="5">
        <v>300</v>
      </c>
      <c r="C33" s="10">
        <v>66109</v>
      </c>
      <c r="D33" s="258">
        <f>'MD Rates'!G421</f>
        <v>66109</v>
      </c>
      <c r="E33" s="6">
        <f>IF(F33="Yes",'MD Rates'!$H$1,H33)</f>
        <v>44287</v>
      </c>
      <c r="F33" s="259" t="str">
        <f t="shared" si="0"/>
        <v>No</v>
      </c>
      <c r="H33" s="754">
        <v>44287</v>
      </c>
      <c r="I33" s="10" t="s">
        <v>355</v>
      </c>
      <c r="J33" s="753"/>
      <c r="K33" s="756"/>
      <c r="L33" s="941"/>
      <c r="Q33" s="941"/>
    </row>
    <row r="34" spans="1:17" hidden="1" x14ac:dyDescent="0.25">
      <c r="A34" t="s">
        <v>755</v>
      </c>
      <c r="B34" s="5">
        <v>320</v>
      </c>
      <c r="C34" s="10">
        <v>69344</v>
      </c>
      <c r="D34" s="258">
        <f>'MD Rates'!H421</f>
        <v>69344</v>
      </c>
      <c r="E34" s="6">
        <f>IF(F34="Yes",'MD Rates'!$H$1,H34)</f>
        <v>44287</v>
      </c>
      <c r="F34" s="259" t="str">
        <f t="shared" si="0"/>
        <v>No</v>
      </c>
      <c r="H34" s="754">
        <v>44287</v>
      </c>
      <c r="I34" s="10" t="s">
        <v>355</v>
      </c>
      <c r="J34" s="753"/>
      <c r="K34" s="756"/>
      <c r="L34" s="941"/>
      <c r="Q34" s="941"/>
    </row>
    <row r="35" spans="1:17" x14ac:dyDescent="0.25">
      <c r="A35" t="s">
        <v>755</v>
      </c>
      <c r="B35" s="5">
        <v>330</v>
      </c>
      <c r="C35" s="10">
        <v>70208</v>
      </c>
      <c r="D35" s="624">
        <f>'MD Rates'!C413</f>
        <v>73367</v>
      </c>
      <c r="E35" s="6">
        <f>IF(F35="Yes",'MD Rates'!$H$1,H35)</f>
        <v>44652</v>
      </c>
      <c r="F35" s="259" t="str">
        <f t="shared" si="0"/>
        <v>Yes</v>
      </c>
      <c r="H35" s="754">
        <v>44287</v>
      </c>
      <c r="I35" s="10" t="s">
        <v>355</v>
      </c>
      <c r="J35" s="753"/>
      <c r="K35" s="756"/>
      <c r="L35" s="941"/>
      <c r="M35" s="974"/>
      <c r="N35" s="62"/>
      <c r="Q35" s="941"/>
    </row>
    <row r="36" spans="1:17" hidden="1" x14ac:dyDescent="0.25">
      <c r="A36" t="s">
        <v>755</v>
      </c>
      <c r="B36" s="5">
        <v>340</v>
      </c>
      <c r="C36" s="10">
        <v>72579</v>
      </c>
      <c r="D36" s="258">
        <f>'MD Rates'!I421</f>
        <v>72579</v>
      </c>
      <c r="E36" s="6">
        <f>IF(F36="Yes",'MD Rates'!$H$1,H36)</f>
        <v>44287</v>
      </c>
      <c r="F36" s="259" t="str">
        <f t="shared" si="0"/>
        <v>No</v>
      </c>
      <c r="H36" s="754">
        <v>44287</v>
      </c>
      <c r="I36" s="10" t="s">
        <v>355</v>
      </c>
      <c r="J36" s="753"/>
      <c r="K36" s="756"/>
      <c r="L36" s="941"/>
      <c r="Q36" s="941"/>
    </row>
    <row r="37" spans="1:17" hidden="1" x14ac:dyDescent="0.25">
      <c r="A37" t="s">
        <v>755</v>
      </c>
      <c r="B37" s="5">
        <v>350</v>
      </c>
      <c r="C37" s="10">
        <v>75815</v>
      </c>
      <c r="D37" s="258">
        <f>'MD Rates'!J421</f>
        <v>75815</v>
      </c>
      <c r="E37" s="6">
        <f>IF(F37="Yes",'MD Rates'!$H$1,H37)</f>
        <v>44287</v>
      </c>
      <c r="F37" s="259" t="str">
        <f t="shared" si="0"/>
        <v>No</v>
      </c>
      <c r="H37" s="754">
        <v>44287</v>
      </c>
      <c r="I37" s="10" t="s">
        <v>355</v>
      </c>
      <c r="J37" s="753"/>
      <c r="K37" s="756"/>
      <c r="L37" s="941"/>
      <c r="Q37" s="941"/>
    </row>
    <row r="38" spans="1:17" x14ac:dyDescent="0.25">
      <c r="A38" t="s">
        <v>755</v>
      </c>
      <c r="B38" s="5">
        <v>380</v>
      </c>
      <c r="C38" s="10">
        <v>75231</v>
      </c>
      <c r="D38" s="258">
        <f>'MD Rates'!D413</f>
        <v>78617</v>
      </c>
      <c r="E38" s="6">
        <f>IF(F38="Yes",'MD Rates'!$H$1,H38)</f>
        <v>44652</v>
      </c>
      <c r="F38" s="259" t="str">
        <f t="shared" si="0"/>
        <v>Yes</v>
      </c>
      <c r="H38" s="754">
        <v>44287</v>
      </c>
      <c r="I38" s="10" t="s">
        <v>355</v>
      </c>
      <c r="J38" s="753"/>
      <c r="K38" s="756"/>
      <c r="L38" s="941"/>
      <c r="M38" s="974"/>
      <c r="Q38" s="941"/>
    </row>
    <row r="39" spans="1:17" x14ac:dyDescent="0.25">
      <c r="A39" t="s">
        <v>755</v>
      </c>
      <c r="B39" s="5">
        <v>390</v>
      </c>
      <c r="C39" s="10">
        <v>80256</v>
      </c>
      <c r="D39" s="258">
        <f>'MD Rates'!E413</f>
        <v>83868</v>
      </c>
      <c r="E39" s="6">
        <f>IF(F39="Yes",'MD Rates'!$H$1,H39)</f>
        <v>44652</v>
      </c>
      <c r="F39" s="259" t="str">
        <f t="shared" si="0"/>
        <v>Yes</v>
      </c>
      <c r="H39" s="754">
        <v>44287</v>
      </c>
      <c r="I39" s="10" t="s">
        <v>355</v>
      </c>
      <c r="J39" s="753"/>
      <c r="K39" s="756"/>
      <c r="L39" s="941"/>
      <c r="M39" s="974"/>
      <c r="Q39" s="941"/>
    </row>
    <row r="40" spans="1:17" x14ac:dyDescent="0.25">
      <c r="A40" t="s">
        <v>755</v>
      </c>
      <c r="B40" s="5">
        <v>410</v>
      </c>
      <c r="C40" s="10">
        <v>85280</v>
      </c>
      <c r="D40" s="258">
        <f>'MD Rates'!F413</f>
        <v>89117</v>
      </c>
      <c r="E40" s="6">
        <f>IF(F40="Yes",'MD Rates'!$H$1,H40)</f>
        <v>44652</v>
      </c>
      <c r="F40" s="259" t="str">
        <f t="shared" si="0"/>
        <v>Yes</v>
      </c>
      <c r="H40" s="754">
        <v>44287</v>
      </c>
      <c r="I40" s="10" t="s">
        <v>355</v>
      </c>
      <c r="J40" s="753"/>
      <c r="K40" s="756"/>
      <c r="L40" s="941"/>
      <c r="M40" s="974"/>
      <c r="Q40" s="941"/>
    </row>
    <row r="41" spans="1:17" x14ac:dyDescent="0.25">
      <c r="A41" s="97" t="s">
        <v>755</v>
      </c>
      <c r="B41" s="98">
        <v>417</v>
      </c>
      <c r="C41" s="289">
        <v>93289</v>
      </c>
      <c r="D41" s="791">
        <f>'MD Rates'!C517</f>
        <v>97487</v>
      </c>
      <c r="E41" s="6">
        <f>IF(F41="Yes",'MD Rates'!$H$1,H41)</f>
        <v>44652</v>
      </c>
      <c r="F41" s="259" t="str">
        <f t="shared" si="0"/>
        <v>Yes</v>
      </c>
      <c r="G41" t="s">
        <v>355</v>
      </c>
      <c r="H41" s="754">
        <v>44287</v>
      </c>
      <c r="I41" s="10" t="s">
        <v>355</v>
      </c>
      <c r="J41" s="798"/>
      <c r="K41" s="756"/>
      <c r="L41" s="941"/>
      <c r="M41" s="974"/>
      <c r="N41" s="62" t="s">
        <v>355</v>
      </c>
      <c r="Q41" s="941"/>
    </row>
    <row r="42" spans="1:17" x14ac:dyDescent="0.25">
      <c r="A42" t="s">
        <v>755</v>
      </c>
      <c r="B42" s="5">
        <v>420</v>
      </c>
      <c r="C42" s="10">
        <v>91009</v>
      </c>
      <c r="D42" s="258">
        <f>'MD Rates'!G413</f>
        <v>95104</v>
      </c>
      <c r="E42" s="6">
        <f>IF(F42="Yes",'MD Rates'!$H$1,H42)</f>
        <v>44652</v>
      </c>
      <c r="F42" s="259" t="str">
        <f t="shared" si="0"/>
        <v>Yes</v>
      </c>
      <c r="H42" s="754">
        <v>44287</v>
      </c>
      <c r="I42" s="10" t="s">
        <v>355</v>
      </c>
      <c r="J42" s="753"/>
      <c r="K42" s="756"/>
      <c r="L42" s="941"/>
      <c r="M42" s="974"/>
      <c r="Q42" s="941"/>
    </row>
    <row r="43" spans="1:17" x14ac:dyDescent="0.25">
      <c r="A43" s="97" t="s">
        <v>755</v>
      </c>
      <c r="B43" s="98">
        <v>437</v>
      </c>
      <c r="C43" s="289">
        <v>97177</v>
      </c>
      <c r="D43" s="791">
        <f>'MD Rates'!C519</f>
        <v>101550</v>
      </c>
      <c r="E43" s="6">
        <f>IF(F43="Yes",'MD Rates'!$H$1,H43)</f>
        <v>44652</v>
      </c>
      <c r="F43" s="259" t="str">
        <f>IF(C43&lt;&gt;D43,"Yes","No")</f>
        <v>Yes</v>
      </c>
      <c r="G43" t="s">
        <v>355</v>
      </c>
      <c r="H43" s="754">
        <v>44287</v>
      </c>
      <c r="I43" s="10" t="s">
        <v>355</v>
      </c>
      <c r="J43" s="798"/>
      <c r="K43" s="756"/>
      <c r="L43" s="941"/>
      <c r="M43" s="974"/>
      <c r="N43" s="62" t="s">
        <v>355</v>
      </c>
      <c r="Q43" s="941"/>
    </row>
    <row r="44" spans="1:17" x14ac:dyDescent="0.25">
      <c r="A44" t="s">
        <v>755</v>
      </c>
      <c r="B44" s="5">
        <v>440</v>
      </c>
      <c r="C44" s="753">
        <v>94277</v>
      </c>
      <c r="D44" s="624">
        <f>'MD Rates'!G413+'MD Rates'!B175</f>
        <v>98372</v>
      </c>
      <c r="E44" s="6">
        <f>IF(F44="Yes",'MD Rates'!$H$1,H44)</f>
        <v>44652</v>
      </c>
      <c r="F44" s="259" t="str">
        <f t="shared" si="0"/>
        <v>Yes</v>
      </c>
      <c r="G44" t="s">
        <v>355</v>
      </c>
      <c r="H44" s="754">
        <v>44287</v>
      </c>
      <c r="I44" s="10" t="s">
        <v>355</v>
      </c>
      <c r="J44" s="753"/>
      <c r="K44" s="756"/>
      <c r="L44" s="941"/>
      <c r="M44" s="974"/>
      <c r="Q44" s="941"/>
    </row>
    <row r="45" spans="1:17" x14ac:dyDescent="0.25">
      <c r="A45" t="s">
        <v>755</v>
      </c>
      <c r="B45" s="5">
        <v>450</v>
      </c>
      <c r="C45" s="753">
        <v>94967</v>
      </c>
      <c r="D45" s="624">
        <f>'MD Rates'!G413+'MD Rates'!B204</f>
        <v>99240</v>
      </c>
      <c r="E45" s="6">
        <f>IF(F45="Yes",'MD Rates'!$H$1,H45)</f>
        <v>44652</v>
      </c>
      <c r="F45" s="259" t="str">
        <f t="shared" si="0"/>
        <v>Yes</v>
      </c>
      <c r="H45" s="754">
        <v>44287</v>
      </c>
      <c r="I45" s="10" t="s">
        <v>355</v>
      </c>
      <c r="J45" s="753"/>
      <c r="K45" s="756"/>
      <c r="L45" s="941"/>
      <c r="M45" s="974"/>
      <c r="N45" s="62"/>
      <c r="Q45" s="941"/>
    </row>
    <row r="46" spans="1:17" x14ac:dyDescent="0.25">
      <c r="A46" t="s">
        <v>755</v>
      </c>
      <c r="B46" s="5">
        <v>460</v>
      </c>
      <c r="C46" s="753">
        <v>95973</v>
      </c>
      <c r="D46" s="624">
        <f>'MD Rates'!G413+'MD Rates'!B203</f>
        <v>100292</v>
      </c>
      <c r="E46" s="6">
        <f>IF(F46="Yes",'MD Rates'!$H$1,H46)</f>
        <v>44652</v>
      </c>
      <c r="F46" s="259" t="str">
        <f t="shared" si="0"/>
        <v>Yes</v>
      </c>
      <c r="H46" s="754">
        <v>44287</v>
      </c>
      <c r="I46" s="10" t="s">
        <v>355</v>
      </c>
      <c r="J46" s="753"/>
      <c r="K46" s="756"/>
      <c r="L46" s="941"/>
      <c r="M46" s="974"/>
      <c r="N46" s="62"/>
      <c r="Q46" s="941"/>
    </row>
    <row r="47" spans="1:17" x14ac:dyDescent="0.25">
      <c r="A47" t="s">
        <v>755</v>
      </c>
      <c r="B47" s="5">
        <v>470</v>
      </c>
      <c r="C47" s="753">
        <v>96947</v>
      </c>
      <c r="D47" s="624">
        <f>'MD Rates'!G413+'MD Rates'!B202</f>
        <v>101309</v>
      </c>
      <c r="E47" s="6">
        <f>IF(F47="Yes",'MD Rates'!$H$1,H47)</f>
        <v>44652</v>
      </c>
      <c r="F47" s="259" t="str">
        <f t="shared" si="0"/>
        <v>Yes</v>
      </c>
      <c r="H47" s="754">
        <v>44287</v>
      </c>
      <c r="I47" s="10" t="s">
        <v>355</v>
      </c>
      <c r="J47" s="753"/>
      <c r="K47" s="756"/>
      <c r="L47" s="941"/>
      <c r="M47" s="974"/>
      <c r="N47" s="62"/>
      <c r="Q47" s="941"/>
    </row>
    <row r="48" spans="1:17" x14ac:dyDescent="0.25">
      <c r="A48" s="97" t="s">
        <v>755</v>
      </c>
      <c r="B48" s="98">
        <v>473</v>
      </c>
      <c r="C48" s="289">
        <v>100412</v>
      </c>
      <c r="D48" s="791">
        <f>'MD Rates'!C520</f>
        <v>104931</v>
      </c>
      <c r="E48" s="6">
        <f>IF(F48="Yes",'MD Rates'!$H$1,H48)</f>
        <v>44652</v>
      </c>
      <c r="F48" s="259" t="str">
        <f>IF(C48&lt;&gt;D48,"Yes","No")</f>
        <v>Yes</v>
      </c>
      <c r="G48" t="s">
        <v>355</v>
      </c>
      <c r="H48" s="754">
        <v>44287</v>
      </c>
      <c r="I48" s="10" t="s">
        <v>355</v>
      </c>
      <c r="J48" s="798"/>
      <c r="K48" s="756"/>
      <c r="L48" s="941"/>
      <c r="M48" s="974"/>
      <c r="N48" s="62"/>
      <c r="Q48" s="941"/>
    </row>
    <row r="49" spans="1:17" x14ac:dyDescent="0.25">
      <c r="A49" t="s">
        <v>755</v>
      </c>
      <c r="B49" s="5">
        <v>480</v>
      </c>
      <c r="C49" s="753">
        <v>97545</v>
      </c>
      <c r="D49" s="282">
        <f>'MD Rates'!G413+'MD Rates'!C175</f>
        <v>101640</v>
      </c>
      <c r="E49" s="6">
        <f>IF(F49="Yes",'MD Rates'!$H$1,H49)</f>
        <v>44652</v>
      </c>
      <c r="F49" s="259" t="str">
        <f t="shared" si="0"/>
        <v>Yes</v>
      </c>
      <c r="G49" t="s">
        <v>355</v>
      </c>
      <c r="H49" s="754">
        <v>44287</v>
      </c>
      <c r="I49" s="10" t="s">
        <v>355</v>
      </c>
      <c r="J49" s="753"/>
      <c r="K49" s="756"/>
      <c r="L49" s="941"/>
      <c r="M49" s="974"/>
      <c r="Q49" s="941"/>
    </row>
    <row r="50" spans="1:17" x14ac:dyDescent="0.25">
      <c r="A50" s="97" t="s">
        <v>755</v>
      </c>
      <c r="B50" s="98">
        <v>485</v>
      </c>
      <c r="C50" s="289">
        <v>104304</v>
      </c>
      <c r="D50" s="791">
        <f>'MD Rates'!C522</f>
        <v>108998</v>
      </c>
      <c r="E50" s="6">
        <f>IF(F50="Yes",'MD Rates'!$H$1,H50)</f>
        <v>44652</v>
      </c>
      <c r="F50" s="259" t="str">
        <f>IF(C50&lt;&gt;D50,"Yes","No")</f>
        <v>Yes</v>
      </c>
      <c r="H50" s="754">
        <v>44287</v>
      </c>
      <c r="I50" s="10" t="s">
        <v>355</v>
      </c>
      <c r="J50" s="798"/>
      <c r="K50" s="756"/>
      <c r="L50" s="941"/>
      <c r="M50" s="974"/>
      <c r="N50" s="62"/>
      <c r="Q50" s="941"/>
    </row>
    <row r="51" spans="1:17" x14ac:dyDescent="0.25">
      <c r="A51" t="s">
        <v>755</v>
      </c>
      <c r="B51" s="5">
        <v>500</v>
      </c>
      <c r="C51" s="753">
        <v>100813</v>
      </c>
      <c r="D51" s="624">
        <f>SUM('MD Rates'!G413+'MD Rates'!D175)</f>
        <v>104908</v>
      </c>
      <c r="E51" s="6">
        <f>IF(F51="Yes",'MD Rates'!$H$1,H51)</f>
        <v>44652</v>
      </c>
      <c r="F51" s="259" t="str">
        <f t="shared" si="0"/>
        <v>Yes</v>
      </c>
      <c r="G51" t="s">
        <v>355</v>
      </c>
      <c r="H51" s="754">
        <v>44287</v>
      </c>
      <c r="I51" s="10" t="s">
        <v>355</v>
      </c>
      <c r="J51" s="753"/>
      <c r="K51" s="756"/>
      <c r="L51" s="941"/>
      <c r="M51" s="974"/>
      <c r="Q51" s="941"/>
    </row>
    <row r="52" spans="1:17" x14ac:dyDescent="0.25">
      <c r="A52" s="97" t="s">
        <v>755</v>
      </c>
      <c r="B52" s="98">
        <v>505</v>
      </c>
      <c r="C52" s="289">
        <v>107541</v>
      </c>
      <c r="D52" s="791">
        <f>'MD Rates'!C525</f>
        <v>112380</v>
      </c>
      <c r="E52" s="6">
        <f>IF(F52="Yes",'MD Rates'!$H$1,H52)</f>
        <v>44652</v>
      </c>
      <c r="F52" s="259" t="str">
        <f>IF(C52&lt;&gt;D52,"Yes","No")</f>
        <v>Yes</v>
      </c>
      <c r="H52" s="754">
        <v>44287</v>
      </c>
      <c r="I52" s="10" t="s">
        <v>355</v>
      </c>
      <c r="J52" s="798"/>
      <c r="K52" s="756"/>
      <c r="L52" s="941"/>
      <c r="M52" s="974"/>
      <c r="N52" s="62"/>
      <c r="Q52" s="941"/>
    </row>
    <row r="53" spans="1:17" x14ac:dyDescent="0.25">
      <c r="A53" t="s">
        <v>755</v>
      </c>
      <c r="B53" s="5">
        <v>510</v>
      </c>
      <c r="C53" s="753">
        <v>104081</v>
      </c>
      <c r="D53" s="624">
        <f>SUM('MD Rates'!G413+'MD Rates'!E175)</f>
        <v>108176</v>
      </c>
      <c r="E53" s="6">
        <f>IF(F53="Yes",'MD Rates'!$H$1,H53)</f>
        <v>44652</v>
      </c>
      <c r="F53" s="259" t="str">
        <f t="shared" si="0"/>
        <v>Yes</v>
      </c>
      <c r="G53" t="s">
        <v>355</v>
      </c>
      <c r="H53" s="754">
        <v>44287</v>
      </c>
      <c r="I53" s="10" t="s">
        <v>355</v>
      </c>
      <c r="J53" s="753"/>
      <c r="K53" s="756"/>
      <c r="L53" s="941"/>
      <c r="M53" s="974"/>
      <c r="Q53" s="941"/>
    </row>
    <row r="54" spans="1:17" x14ac:dyDescent="0.25">
      <c r="A54" t="s">
        <v>755</v>
      </c>
      <c r="B54" s="5">
        <v>512</v>
      </c>
      <c r="C54" s="753">
        <v>106343</v>
      </c>
      <c r="D54" s="258">
        <f>'MD Rates'!F384</f>
        <v>111128</v>
      </c>
      <c r="E54" s="6">
        <f>IF(F54="Yes",'MD Rates'!$H$1,H54)</f>
        <v>44652</v>
      </c>
      <c r="F54" s="259" t="str">
        <f t="shared" si="0"/>
        <v>Yes</v>
      </c>
      <c r="H54" s="754">
        <v>44287</v>
      </c>
      <c r="I54" s="676" t="s">
        <v>1262</v>
      </c>
      <c r="J54" s="753"/>
      <c r="K54" s="756"/>
      <c r="L54" s="941"/>
      <c r="M54" s="974"/>
      <c r="N54" s="62"/>
      <c r="Q54" s="941"/>
    </row>
    <row r="55" spans="1:17" x14ac:dyDescent="0.25">
      <c r="A55" s="97" t="s">
        <v>755</v>
      </c>
      <c r="B55" s="98">
        <v>515</v>
      </c>
      <c r="C55" s="289">
        <v>110780</v>
      </c>
      <c r="D55" s="791">
        <f>'MD Rates'!C526</f>
        <v>115765</v>
      </c>
      <c r="E55" s="6">
        <f>IF(F55="Yes",'MD Rates'!$H$1,H55)</f>
        <v>44652</v>
      </c>
      <c r="F55" s="259" t="str">
        <f t="shared" si="0"/>
        <v>Yes</v>
      </c>
      <c r="H55" s="754">
        <v>44287</v>
      </c>
      <c r="I55" s="10" t="s">
        <v>355</v>
      </c>
      <c r="J55" s="798"/>
      <c r="K55" s="756"/>
      <c r="L55" s="941"/>
      <c r="M55" s="974"/>
      <c r="N55" s="62"/>
      <c r="Q55" s="941"/>
    </row>
    <row r="56" spans="1:17" x14ac:dyDescent="0.25">
      <c r="A56" t="s">
        <v>755</v>
      </c>
      <c r="B56" s="5">
        <v>520</v>
      </c>
      <c r="C56" s="753">
        <v>107349</v>
      </c>
      <c r="D56" s="624">
        <f>SUM('MD Rates'!G413+'MD Rates'!F175)</f>
        <v>111444</v>
      </c>
      <c r="E56" s="6">
        <f>IF(F56="Yes",'MD Rates'!$H$1,H56)</f>
        <v>44652</v>
      </c>
      <c r="F56" s="259" t="str">
        <f t="shared" si="0"/>
        <v>Yes</v>
      </c>
      <c r="G56" t="s">
        <v>355</v>
      </c>
      <c r="H56" s="754">
        <v>44287</v>
      </c>
      <c r="I56" s="10" t="s">
        <v>355</v>
      </c>
      <c r="J56" s="753"/>
      <c r="K56" s="756"/>
      <c r="L56" s="941"/>
      <c r="M56" s="974"/>
      <c r="Q56" s="941"/>
    </row>
    <row r="57" spans="1:17" x14ac:dyDescent="0.25">
      <c r="A57" s="97" t="s">
        <v>755</v>
      </c>
      <c r="B57" s="98">
        <v>527</v>
      </c>
      <c r="C57" s="289">
        <v>114668</v>
      </c>
      <c r="D57" s="791">
        <f>'MD Rates'!C528</f>
        <v>119828</v>
      </c>
      <c r="E57" s="6">
        <f>IF(F57="Yes",'MD Rates'!$H$1,H57)</f>
        <v>44652</v>
      </c>
      <c r="F57" s="259" t="str">
        <f t="shared" si="0"/>
        <v>Yes</v>
      </c>
      <c r="H57" s="754">
        <v>44287</v>
      </c>
      <c r="I57" s="10" t="s">
        <v>355</v>
      </c>
      <c r="J57" s="798"/>
      <c r="K57" s="756"/>
      <c r="L57" s="941"/>
      <c r="M57" s="974"/>
      <c r="N57" s="62"/>
      <c r="Q57" s="941"/>
    </row>
    <row r="58" spans="1:17" x14ac:dyDescent="0.25">
      <c r="A58" t="s">
        <v>755</v>
      </c>
      <c r="B58" s="5">
        <v>550</v>
      </c>
      <c r="C58" s="753">
        <v>110617</v>
      </c>
      <c r="D58" s="624">
        <f>SUM('MD Rates'!G413+'MD Rates'!G175)</f>
        <v>114712</v>
      </c>
      <c r="E58" s="6">
        <f>IF(F58="Yes",'MD Rates'!$H$1,H58)</f>
        <v>44652</v>
      </c>
      <c r="F58" s="259" t="str">
        <f t="shared" si="0"/>
        <v>Yes</v>
      </c>
      <c r="G58" t="s">
        <v>355</v>
      </c>
      <c r="H58" s="754">
        <v>44287</v>
      </c>
      <c r="I58" s="10" t="s">
        <v>355</v>
      </c>
      <c r="J58" s="753"/>
      <c r="K58" s="756"/>
      <c r="L58" s="941"/>
      <c r="M58" s="974"/>
      <c r="Q58" s="941"/>
    </row>
    <row r="59" spans="1:17" x14ac:dyDescent="0.25">
      <c r="A59" t="s">
        <v>755</v>
      </c>
      <c r="B59" s="5">
        <v>552</v>
      </c>
      <c r="C59" s="753">
        <v>113268</v>
      </c>
      <c r="D59" s="258">
        <f>'MD Rates'!E383</f>
        <v>118365</v>
      </c>
      <c r="E59" s="6">
        <f>IF(F59="Yes",'MD Rates'!$H$1,H59)</f>
        <v>44652</v>
      </c>
      <c r="F59" s="259" t="str">
        <f t="shared" si="0"/>
        <v>Yes</v>
      </c>
      <c r="H59" s="754">
        <v>44287</v>
      </c>
      <c r="I59" s="676" t="s">
        <v>1262</v>
      </c>
      <c r="J59" s="753"/>
      <c r="K59" s="756"/>
      <c r="L59" s="941"/>
      <c r="M59" s="974"/>
      <c r="N59" s="62"/>
      <c r="Q59" s="941"/>
    </row>
    <row r="60" spans="1:17" x14ac:dyDescent="0.25">
      <c r="A60" t="s">
        <v>755</v>
      </c>
      <c r="B60" s="5">
        <v>560</v>
      </c>
      <c r="C60" s="753">
        <v>113885</v>
      </c>
      <c r="D60" s="624">
        <f>SUM('MD Rates'!G413+'MD Rates'!H175)</f>
        <v>117980</v>
      </c>
      <c r="E60" s="6">
        <f>IF(F60="Yes",'MD Rates'!$H$1,H60)</f>
        <v>44652</v>
      </c>
      <c r="F60" s="259" t="str">
        <f t="shared" si="0"/>
        <v>Yes</v>
      </c>
      <c r="G60" t="s">
        <v>355</v>
      </c>
      <c r="H60" s="754">
        <v>44287</v>
      </c>
      <c r="I60" s="10" t="s">
        <v>355</v>
      </c>
      <c r="J60" s="753"/>
      <c r="K60" s="756"/>
      <c r="L60" s="941"/>
      <c r="M60" s="974"/>
      <c r="Q60" s="941"/>
    </row>
    <row r="61" spans="1:17" x14ac:dyDescent="0.25">
      <c r="A61" t="s">
        <v>755</v>
      </c>
      <c r="B61" s="5">
        <v>570</v>
      </c>
      <c r="C61" s="753">
        <v>117153</v>
      </c>
      <c r="D61" s="624">
        <f>SUM('MD Rates'!G413+'MD Rates'!I175)</f>
        <v>121248</v>
      </c>
      <c r="E61" s="6">
        <f>IF(F61="Yes",'MD Rates'!$H$1,H61)</f>
        <v>44652</v>
      </c>
      <c r="F61" s="259" t="str">
        <f t="shared" si="0"/>
        <v>Yes</v>
      </c>
      <c r="G61" t="s">
        <v>355</v>
      </c>
      <c r="H61" s="754">
        <v>44287</v>
      </c>
      <c r="I61" s="10" t="s">
        <v>355</v>
      </c>
      <c r="J61" s="753"/>
      <c r="K61" s="756"/>
      <c r="L61" s="941"/>
      <c r="M61" s="974"/>
      <c r="Q61" s="941"/>
    </row>
    <row r="62" spans="1:17" x14ac:dyDescent="0.25">
      <c r="H62" s="6"/>
      <c r="I62" s="10" t="s">
        <v>355</v>
      </c>
      <c r="L62" s="941"/>
      <c r="Q62" s="941"/>
    </row>
    <row r="63" spans="1:17" x14ac:dyDescent="0.25">
      <c r="H63" s="6"/>
    </row>
    <row r="64" spans="1:17" x14ac:dyDescent="0.25">
      <c r="H64" s="6"/>
    </row>
    <row r="65" spans="1:8" x14ac:dyDescent="0.25">
      <c r="A65" s="752" t="s">
        <v>732</v>
      </c>
      <c r="B65" s="752"/>
      <c r="C65" s="752"/>
      <c r="D65" s="752"/>
      <c r="H65" s="6"/>
    </row>
    <row r="66" spans="1:8" x14ac:dyDescent="0.25">
      <c r="H66" s="6"/>
    </row>
    <row r="67" spans="1:8" x14ac:dyDescent="0.25">
      <c r="H67" s="6"/>
    </row>
    <row r="68" spans="1:8" x14ac:dyDescent="0.25">
      <c r="H68" s="6"/>
    </row>
    <row r="69" spans="1:8" x14ac:dyDescent="0.25">
      <c r="H69" s="6"/>
    </row>
    <row r="70" spans="1:8" x14ac:dyDescent="0.25">
      <c r="H70" s="6"/>
    </row>
    <row r="71" spans="1:8" x14ac:dyDescent="0.25">
      <c r="H71" s="6"/>
    </row>
    <row r="72" spans="1:8" x14ac:dyDescent="0.25">
      <c r="H72" s="6"/>
    </row>
    <row r="73" spans="1:8" x14ac:dyDescent="0.25">
      <c r="H73" s="6"/>
    </row>
    <row r="74" spans="1:8" x14ac:dyDescent="0.25">
      <c r="H74" s="6"/>
    </row>
    <row r="75" spans="1:8" x14ac:dyDescent="0.25">
      <c r="H75" s="6"/>
    </row>
    <row r="76" spans="1:8" x14ac:dyDescent="0.25">
      <c r="H76" s="6"/>
    </row>
    <row r="77" spans="1:8" x14ac:dyDescent="0.25">
      <c r="H77" s="6"/>
    </row>
    <row r="78" spans="1:8" x14ac:dyDescent="0.25">
      <c r="H78" s="6"/>
    </row>
    <row r="79" spans="1:8" x14ac:dyDescent="0.25">
      <c r="H79" s="6"/>
    </row>
    <row r="80" spans="1:8" x14ac:dyDescent="0.25">
      <c r="H80" s="6"/>
    </row>
    <row r="81" spans="8:8" x14ac:dyDescent="0.25">
      <c r="H81" s="6"/>
    </row>
    <row r="82" spans="8:8" x14ac:dyDescent="0.25">
      <c r="H82" s="6"/>
    </row>
    <row r="83" spans="8:8" x14ac:dyDescent="0.25">
      <c r="H83" s="6"/>
    </row>
    <row r="84" spans="8:8" x14ac:dyDescent="0.25">
      <c r="H84" s="6"/>
    </row>
    <row r="85" spans="8:8" x14ac:dyDescent="0.25">
      <c r="H85" s="6"/>
    </row>
    <row r="86" spans="8:8" x14ac:dyDescent="0.25">
      <c r="H86" s="6"/>
    </row>
    <row r="87" spans="8:8" x14ac:dyDescent="0.25">
      <c r="H87" s="6"/>
    </row>
    <row r="88" spans="8:8" x14ac:dyDescent="0.25">
      <c r="H88" s="6"/>
    </row>
    <row r="89" spans="8:8" x14ac:dyDescent="0.25">
      <c r="H89" s="6"/>
    </row>
    <row r="90" spans="8:8" x14ac:dyDescent="0.25">
      <c r="H90" s="6"/>
    </row>
    <row r="91" spans="8:8" x14ac:dyDescent="0.25">
      <c r="H91" s="6"/>
    </row>
    <row r="92" spans="8:8" x14ac:dyDescent="0.25">
      <c r="H92" s="6"/>
    </row>
    <row r="93" spans="8:8" x14ac:dyDescent="0.25">
      <c r="H93" s="6"/>
    </row>
    <row r="94" spans="8:8" x14ac:dyDescent="0.25">
      <c r="H94" s="6"/>
    </row>
    <row r="95" spans="8:8" x14ac:dyDescent="0.25">
      <c r="H95" s="6"/>
    </row>
    <row r="96" spans="8:8"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sheetData>
  <autoFilter ref="A2:P62" xr:uid="{00000000-0009-0000-0000-000002000000}">
    <filterColumn colId="5">
      <filters blank="1">
        <filter val="Yes"/>
      </filters>
    </filterColumn>
  </autoFilter>
  <mergeCells count="1">
    <mergeCell ref="H1:H2"/>
  </mergeCells>
  <phoneticPr fontId="27" type="noConversion"/>
  <conditionalFormatting sqref="F3:F61">
    <cfRule type="cellIs" dxfId="40" priority="4" stopIfTrue="1" operator="equal">
      <formula>"Yes"</formula>
    </cfRule>
  </conditionalFormatting>
  <conditionalFormatting sqref="E4:E61">
    <cfRule type="expression" dxfId="39" priority="5" stopIfTrue="1">
      <formula>E4&lt;&gt;H4</formula>
    </cfRule>
  </conditionalFormatting>
  <conditionalFormatting sqref="E3">
    <cfRule type="expression" dxfId="38" priority="6" stopIfTrue="1">
      <formula>E3&lt;&gt;H3</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S52"/>
  <sheetViews>
    <sheetView workbookViewId="0">
      <pane ySplit="2" topLeftCell="A3" activePane="bottomLeft" state="frozen"/>
      <selection pane="bottomLeft" activeCell="K15" sqref="K15"/>
    </sheetView>
  </sheetViews>
  <sheetFormatPr defaultRowHeight="12.5" x14ac:dyDescent="0.25"/>
  <cols>
    <col min="1" max="1" width="21.81640625" bestFit="1" customWidth="1"/>
    <col min="3" max="3" width="10.1796875" bestFit="1" customWidth="1"/>
    <col min="5" max="5" width="10.1796875" bestFit="1" customWidth="1"/>
    <col min="8" max="8" width="9.1796875" style="6" customWidth="1"/>
    <col min="9" max="9" width="9.1796875" style="6" hidden="1" customWidth="1"/>
    <col min="10" max="10" width="9.1796875" style="10"/>
    <col min="11" max="12" width="9.1796875" customWidth="1"/>
    <col min="13" max="13" width="10" bestFit="1" customWidth="1"/>
  </cols>
  <sheetData>
    <row r="1" spans="1:19" ht="13" x14ac:dyDescent="0.3">
      <c r="B1" s="5"/>
      <c r="C1" s="1144" t="s">
        <v>626</v>
      </c>
      <c r="D1" s="1145" t="s">
        <v>627</v>
      </c>
      <c r="E1" s="1143" t="s">
        <v>771</v>
      </c>
      <c r="F1" s="1143" t="s">
        <v>628</v>
      </c>
      <c r="H1" s="1142" t="s">
        <v>625</v>
      </c>
      <c r="I1" s="949"/>
    </row>
    <row r="2" spans="1:19" ht="25.5" customHeight="1" x14ac:dyDescent="0.3">
      <c r="A2" s="1" t="s">
        <v>350</v>
      </c>
      <c r="B2" s="2" t="s">
        <v>351</v>
      </c>
      <c r="C2" s="1144"/>
      <c r="D2" s="1145"/>
      <c r="E2" s="1143"/>
      <c r="F2" s="1143"/>
      <c r="H2" s="1142"/>
      <c r="I2" s="949"/>
    </row>
    <row r="3" spans="1:19" ht="12.75" hidden="1" customHeight="1" x14ac:dyDescent="0.25">
      <c r="A3" s="677" t="s">
        <v>70</v>
      </c>
      <c r="B3" s="680">
        <v>10</v>
      </c>
      <c r="C3" s="677">
        <v>0</v>
      </c>
      <c r="D3" s="822">
        <v>0</v>
      </c>
      <c r="E3" s="823">
        <f>IF(F3="Yes",'MD Rates'!$H$1,H3)</f>
        <v>43556</v>
      </c>
      <c r="F3" s="680" t="str">
        <f>IF(C3&lt;&gt;D3,"Yes","No")</f>
        <v>No</v>
      </c>
      <c r="G3" s="677"/>
      <c r="H3" s="824">
        <v>43556</v>
      </c>
      <c r="I3" s="824"/>
      <c r="J3" t="s">
        <v>1158</v>
      </c>
      <c r="K3" s="10"/>
      <c r="M3" s="10"/>
    </row>
    <row r="4" spans="1:19" ht="12.75" hidden="1" customHeight="1" x14ac:dyDescent="0.25">
      <c r="A4" t="s">
        <v>70</v>
      </c>
      <c r="B4" s="259">
        <v>20</v>
      </c>
      <c r="C4">
        <v>33689</v>
      </c>
      <c r="D4" s="800">
        <f>'MD Rates'!D407</f>
        <v>33689</v>
      </c>
      <c r="E4" s="105">
        <f>IF(F4="Yes",'MD Rates'!$H$1,H4)</f>
        <v>44652</v>
      </c>
      <c r="F4" s="259" t="str">
        <f>IF(C4&lt;&gt;D4,"Yes","No")</f>
        <v>No</v>
      </c>
      <c r="H4" s="273">
        <v>44652</v>
      </c>
      <c r="I4" s="950" t="s">
        <v>1334</v>
      </c>
      <c r="K4" s="10"/>
      <c r="L4" s="10"/>
      <c r="M4" s="10"/>
      <c r="S4" s="941"/>
    </row>
    <row r="5" spans="1:19" s="62" customFormat="1" ht="12.75" hidden="1" customHeight="1" x14ac:dyDescent="0.3">
      <c r="A5" s="825" t="s">
        <v>70</v>
      </c>
      <c r="B5" s="797">
        <v>27</v>
      </c>
      <c r="C5" s="825">
        <v>34728</v>
      </c>
      <c r="D5" s="831">
        <f>'MD Rates'!J376</f>
        <v>34728</v>
      </c>
      <c r="E5" s="830">
        <v>44287</v>
      </c>
      <c r="F5" s="921" t="str">
        <f>IF(C5&lt;&gt;D5,"Yes","No")</f>
        <v>No</v>
      </c>
      <c r="G5" s="825"/>
      <c r="H5" s="832">
        <v>44287</v>
      </c>
      <c r="I5" s="963" t="s">
        <v>1333</v>
      </c>
      <c r="J5" s="829" t="s">
        <v>1268</v>
      </c>
      <c r="K5" s="10"/>
      <c r="L5" s="10"/>
      <c r="M5"/>
      <c r="N5"/>
      <c r="R5"/>
      <c r="S5" s="941"/>
    </row>
    <row r="6" spans="1:19" s="62" customFormat="1" ht="12.75" hidden="1" customHeight="1" x14ac:dyDescent="0.25">
      <c r="A6" t="s">
        <v>70</v>
      </c>
      <c r="B6" s="5">
        <v>30</v>
      </c>
      <c r="C6">
        <v>35254</v>
      </c>
      <c r="D6" s="258">
        <f>'MD Rates'!C410</f>
        <v>35254</v>
      </c>
      <c r="E6" s="105">
        <f>IF(F6="Yes",'MD Rates'!$H$1,H6)</f>
        <v>44652</v>
      </c>
      <c r="F6" s="259" t="str">
        <f t="shared" ref="F6:F14" si="0">IF(C6&lt;&gt;D6,"Yes","No")</f>
        <v>No</v>
      </c>
      <c r="G6"/>
      <c r="H6" s="273">
        <v>44652</v>
      </c>
      <c r="I6" s="950" t="s">
        <v>1340</v>
      </c>
      <c r="K6" s="96"/>
      <c r="L6" s="96"/>
      <c r="M6" s="96"/>
      <c r="O6" s="799"/>
      <c r="P6" s="756"/>
      <c r="R6"/>
      <c r="S6" s="941"/>
    </row>
    <row r="7" spans="1:19" s="62" customFormat="1" ht="12.75" hidden="1" customHeight="1" x14ac:dyDescent="0.25">
      <c r="A7" t="s">
        <v>70</v>
      </c>
      <c r="B7" s="5">
        <v>40</v>
      </c>
      <c r="C7">
        <v>35757</v>
      </c>
      <c r="D7" s="624">
        <f>'MD Rates'!E407</f>
        <v>35757</v>
      </c>
      <c r="E7" s="105">
        <f>IF(F7="Yes",'MD Rates'!$H$1,H7)</f>
        <v>44652</v>
      </c>
      <c r="F7" s="259" t="str">
        <f t="shared" si="0"/>
        <v>No</v>
      </c>
      <c r="G7"/>
      <c r="H7" s="273">
        <v>44652</v>
      </c>
      <c r="I7" s="950" t="s">
        <v>1335</v>
      </c>
      <c r="K7" s="10"/>
      <c r="L7" s="10"/>
      <c r="M7" s="10"/>
      <c r="N7"/>
      <c r="R7"/>
      <c r="S7" s="941"/>
    </row>
    <row r="8" spans="1:19" s="62" customFormat="1" ht="12.75" hidden="1" customHeight="1" x14ac:dyDescent="0.25">
      <c r="A8" t="s">
        <v>70</v>
      </c>
      <c r="B8" s="5">
        <v>60</v>
      </c>
      <c r="C8">
        <v>37000</v>
      </c>
      <c r="D8" s="258">
        <f>'MD Rates'!D410</f>
        <v>37000</v>
      </c>
      <c r="E8" s="105">
        <f>IF(F8="Yes",'MD Rates'!$H$1,H8)</f>
        <v>44652</v>
      </c>
      <c r="F8" s="259" t="str">
        <f t="shared" si="0"/>
        <v>No</v>
      </c>
      <c r="G8"/>
      <c r="H8" s="273">
        <v>44652</v>
      </c>
      <c r="I8" s="950" t="s">
        <v>1341</v>
      </c>
      <c r="K8" s="10"/>
      <c r="L8" s="10"/>
      <c r="M8" s="10"/>
      <c r="N8"/>
      <c r="R8"/>
      <c r="S8" s="941"/>
    </row>
    <row r="9" spans="1:19" s="62" customFormat="1" ht="12.75" hidden="1" customHeight="1" x14ac:dyDescent="0.25">
      <c r="A9" t="s">
        <v>70</v>
      </c>
      <c r="B9" s="5">
        <v>70</v>
      </c>
      <c r="C9">
        <v>37825</v>
      </c>
      <c r="D9" s="624">
        <f>'MD Rates'!F407</f>
        <v>37825</v>
      </c>
      <c r="E9" s="105">
        <f>IF(F9="Yes",'MD Rates'!$H$1,H9)</f>
        <v>44652</v>
      </c>
      <c r="F9" s="259" t="str">
        <f t="shared" si="0"/>
        <v>No</v>
      </c>
      <c r="G9"/>
      <c r="H9" s="273">
        <v>44652</v>
      </c>
      <c r="I9" s="950" t="s">
        <v>1336</v>
      </c>
      <c r="K9" s="10"/>
      <c r="L9" s="10"/>
      <c r="M9" s="10"/>
      <c r="N9"/>
      <c r="R9"/>
      <c r="S9" s="941"/>
    </row>
    <row r="10" spans="1:19" s="62" customFormat="1" ht="12.75" hidden="1" customHeight="1" x14ac:dyDescent="0.25">
      <c r="A10" t="s">
        <v>70</v>
      </c>
      <c r="B10" s="5">
        <v>90</v>
      </c>
      <c r="C10">
        <v>38746</v>
      </c>
      <c r="D10" s="624">
        <f>'MD Rates'!E410</f>
        <v>38746</v>
      </c>
      <c r="E10" s="105">
        <f>IF(F10="Yes",'MD Rates'!$H$1,H10)</f>
        <v>44652</v>
      </c>
      <c r="F10" s="259" t="str">
        <f t="shared" si="0"/>
        <v>No</v>
      </c>
      <c r="G10"/>
      <c r="H10" s="273">
        <v>44652</v>
      </c>
      <c r="I10" s="950" t="s">
        <v>1342</v>
      </c>
      <c r="K10" s="10"/>
      <c r="L10" s="10"/>
      <c r="M10" s="10"/>
      <c r="N10"/>
      <c r="R10"/>
      <c r="S10" s="941"/>
    </row>
    <row r="11" spans="1:19" s="62" customFormat="1" ht="12.75" hidden="1" customHeight="1" x14ac:dyDescent="0.25">
      <c r="A11" t="s">
        <v>70</v>
      </c>
      <c r="B11" s="5">
        <v>100</v>
      </c>
      <c r="C11">
        <v>39892</v>
      </c>
      <c r="D11" s="624">
        <f>'MD Rates'!G407</f>
        <v>39892</v>
      </c>
      <c r="E11" s="105">
        <f>IF(F11="Yes",'MD Rates'!$H$1,H11)</f>
        <v>44652</v>
      </c>
      <c r="F11" s="259" t="str">
        <f t="shared" si="0"/>
        <v>No</v>
      </c>
      <c r="G11"/>
      <c r="H11" s="273">
        <v>44652</v>
      </c>
      <c r="I11" s="950" t="s">
        <v>1337</v>
      </c>
      <c r="K11" s="10"/>
      <c r="L11" s="10"/>
      <c r="M11" s="10"/>
      <c r="N11"/>
      <c r="R11"/>
      <c r="S11" s="941"/>
    </row>
    <row r="12" spans="1:19" s="62" customFormat="1" ht="12.75" hidden="1" customHeight="1" x14ac:dyDescent="0.25">
      <c r="A12" t="s">
        <v>70</v>
      </c>
      <c r="B12" s="5">
        <v>110</v>
      </c>
      <c r="C12">
        <v>40492</v>
      </c>
      <c r="D12" s="624">
        <f>'MD Rates'!F410</f>
        <v>40492</v>
      </c>
      <c r="E12" s="105">
        <f>IF(F12="Yes",'MD Rates'!$H$1,H12)</f>
        <v>44652</v>
      </c>
      <c r="F12" s="259" t="str">
        <f t="shared" si="0"/>
        <v>No</v>
      </c>
      <c r="G12"/>
      <c r="H12" s="273">
        <v>44652</v>
      </c>
      <c r="I12" s="950" t="s">
        <v>1343</v>
      </c>
      <c r="K12" s="10"/>
      <c r="L12" s="10"/>
      <c r="M12" s="10"/>
      <c r="N12"/>
      <c r="R12"/>
      <c r="S12" s="941"/>
    </row>
    <row r="13" spans="1:19" s="62" customFormat="1" ht="12.75" hidden="1" customHeight="1" x14ac:dyDescent="0.25">
      <c r="A13" t="s">
        <v>70</v>
      </c>
      <c r="B13" s="5">
        <v>130</v>
      </c>
      <c r="C13">
        <v>41960</v>
      </c>
      <c r="D13" s="624">
        <f>'MD Rates'!H407</f>
        <v>41960</v>
      </c>
      <c r="E13" s="105">
        <f>IF(F13="Yes",'MD Rates'!$H$1,H13)</f>
        <v>44652</v>
      </c>
      <c r="F13" s="259" t="str">
        <f t="shared" si="0"/>
        <v>No</v>
      </c>
      <c r="G13"/>
      <c r="H13" s="273">
        <v>44652</v>
      </c>
      <c r="I13" s="950" t="s">
        <v>1338</v>
      </c>
      <c r="K13" s="10"/>
      <c r="L13" s="10"/>
      <c r="M13" s="10"/>
      <c r="N13"/>
      <c r="R13"/>
      <c r="S13" s="941"/>
    </row>
    <row r="14" spans="1:19" s="62" customFormat="1" ht="12.75" hidden="1" customHeight="1" x14ac:dyDescent="0.25">
      <c r="A14" t="s">
        <v>70</v>
      </c>
      <c r="B14" s="5">
        <v>140</v>
      </c>
      <c r="C14">
        <v>42598</v>
      </c>
      <c r="D14" s="624">
        <f>'MD Rates'!G410</f>
        <v>42598</v>
      </c>
      <c r="E14" s="105">
        <f>IF(F14="Yes",'MD Rates'!$H$1,H14)</f>
        <v>44652</v>
      </c>
      <c r="F14" s="259" t="str">
        <f t="shared" si="0"/>
        <v>No</v>
      </c>
      <c r="G14"/>
      <c r="H14" s="273">
        <v>44652</v>
      </c>
      <c r="I14" s="950" t="s">
        <v>1344</v>
      </c>
      <c r="K14" s="10"/>
      <c r="L14" s="10"/>
      <c r="M14" s="10"/>
      <c r="N14"/>
      <c r="R14"/>
      <c r="S14" s="941"/>
    </row>
    <row r="15" spans="1:19" x14ac:dyDescent="0.25">
      <c r="A15" t="s">
        <v>70</v>
      </c>
      <c r="B15" s="5">
        <v>145</v>
      </c>
      <c r="C15">
        <v>43019</v>
      </c>
      <c r="D15" s="258">
        <f>'MD Rates'!D351</f>
        <v>44955</v>
      </c>
      <c r="E15" s="105">
        <f>IF(F15="Yes",'MD Rates'!$H$1,H15)</f>
        <v>44652</v>
      </c>
      <c r="F15" s="259" t="str">
        <f>IF(C15&lt;&gt;D15,"Yes","No")</f>
        <v>Yes</v>
      </c>
      <c r="H15" s="6">
        <v>44287</v>
      </c>
      <c r="I15" s="974" t="s">
        <v>355</v>
      </c>
      <c r="K15" s="10"/>
      <c r="L15" s="10"/>
      <c r="S15" s="941"/>
    </row>
    <row r="16" spans="1:19" hidden="1" x14ac:dyDescent="0.25">
      <c r="A16" t="s">
        <v>70</v>
      </c>
      <c r="B16" s="5">
        <v>150</v>
      </c>
      <c r="C16">
        <v>44028</v>
      </c>
      <c r="D16" s="624">
        <f>'MD Rates'!I407</f>
        <v>44028</v>
      </c>
      <c r="E16" s="105">
        <f>IF(F16="Yes",'MD Rates'!$H$1,H16)</f>
        <v>44652</v>
      </c>
      <c r="F16" s="259" t="str">
        <f>IF(C16&lt;&gt;D16,"Yes","No")</f>
        <v>No</v>
      </c>
      <c r="H16" s="273">
        <v>44652</v>
      </c>
      <c r="I16" s="950" t="s">
        <v>1339</v>
      </c>
      <c r="K16" s="10"/>
      <c r="L16" s="10"/>
      <c r="M16" s="10"/>
      <c r="S16" s="941"/>
    </row>
    <row r="17" spans="1:19" hidden="1" x14ac:dyDescent="0.25">
      <c r="A17" t="s">
        <v>70</v>
      </c>
      <c r="B17" s="5">
        <v>160</v>
      </c>
      <c r="C17">
        <v>44705</v>
      </c>
      <c r="D17" s="624">
        <f>'MD Rates'!H410</f>
        <v>44705</v>
      </c>
      <c r="E17" s="105">
        <f>IF(F17="Yes",'MD Rates'!$H$1,H17)</f>
        <v>44652</v>
      </c>
      <c r="F17" s="259" t="str">
        <f>IF(C17&lt;&gt;D17,"Yes","No")</f>
        <v>No</v>
      </c>
      <c r="H17" s="273">
        <v>44652</v>
      </c>
      <c r="I17" s="950" t="s">
        <v>1345</v>
      </c>
      <c r="K17" s="10"/>
      <c r="L17" s="10"/>
      <c r="M17" s="10"/>
      <c r="S17" s="941"/>
    </row>
    <row r="18" spans="1:19" hidden="1" x14ac:dyDescent="0.25">
      <c r="A18" t="s">
        <v>70</v>
      </c>
      <c r="B18" s="5">
        <v>190</v>
      </c>
      <c r="C18">
        <v>46812</v>
      </c>
      <c r="D18" s="624">
        <f>'MD Rates'!I410</f>
        <v>46812</v>
      </c>
      <c r="E18" s="105">
        <f>IF(F18="Yes",'MD Rates'!$H$1,H18)</f>
        <v>44652</v>
      </c>
      <c r="F18" s="259" t="str">
        <f>IF(C18&lt;&gt;D18,"Yes","No")</f>
        <v>No</v>
      </c>
      <c r="H18" s="273">
        <v>44652</v>
      </c>
      <c r="I18" s="950" t="s">
        <v>1346</v>
      </c>
      <c r="K18" s="10"/>
      <c r="L18" s="10"/>
      <c r="M18" s="10"/>
      <c r="S18" s="941"/>
    </row>
    <row r="19" spans="1:19" x14ac:dyDescent="0.25">
      <c r="A19" t="s">
        <v>70</v>
      </c>
      <c r="B19" s="5">
        <v>195</v>
      </c>
      <c r="C19">
        <v>47799</v>
      </c>
      <c r="D19" s="258">
        <f>'MD Rates'!D352</f>
        <v>49950</v>
      </c>
      <c r="E19" s="105">
        <f>IF(F19="Yes",'MD Rates'!$H$1,H19)</f>
        <v>44652</v>
      </c>
      <c r="F19" s="259" t="str">
        <f t="shared" ref="F19:F51" si="1">IF(C19&lt;&gt;D19,"Yes","No")</f>
        <v>Yes</v>
      </c>
      <c r="H19" s="6">
        <v>44287</v>
      </c>
      <c r="I19" s="974" t="s">
        <v>355</v>
      </c>
      <c r="K19" s="10"/>
      <c r="L19" s="10"/>
      <c r="S19" s="941"/>
    </row>
    <row r="20" spans="1:19" hidden="1" x14ac:dyDescent="0.25">
      <c r="A20" t="s">
        <v>70</v>
      </c>
      <c r="B20" s="5">
        <v>210</v>
      </c>
      <c r="C20">
        <v>48918</v>
      </c>
      <c r="D20" s="624">
        <f>'MD Rates'!J410</f>
        <v>48918</v>
      </c>
      <c r="E20" s="105">
        <f>IF(F20="Yes",'MD Rates'!$H$1,H20)</f>
        <v>44652</v>
      </c>
      <c r="F20" s="259" t="str">
        <f t="shared" si="1"/>
        <v>No</v>
      </c>
      <c r="H20" s="273">
        <v>44652</v>
      </c>
      <c r="I20" s="950" t="s">
        <v>1347</v>
      </c>
      <c r="K20" s="10"/>
      <c r="L20" s="10"/>
      <c r="M20" s="10"/>
      <c r="S20" s="941"/>
    </row>
    <row r="21" spans="1:19" hidden="1" x14ac:dyDescent="0.25">
      <c r="A21" t="s">
        <v>70</v>
      </c>
      <c r="B21" s="5">
        <v>220</v>
      </c>
      <c r="C21">
        <v>51025</v>
      </c>
      <c r="D21" s="624">
        <f>'MD Rates'!K410</f>
        <v>51025</v>
      </c>
      <c r="E21" s="105">
        <f>IF(F21="Yes",'MD Rates'!$H$1,H21)</f>
        <v>44652</v>
      </c>
      <c r="F21" s="259" t="str">
        <f t="shared" si="1"/>
        <v>No</v>
      </c>
      <c r="H21" s="273">
        <v>44652</v>
      </c>
      <c r="I21" s="950" t="s">
        <v>1348</v>
      </c>
      <c r="K21" s="10"/>
      <c r="L21" s="10"/>
      <c r="M21" s="10"/>
      <c r="S21" s="941"/>
    </row>
    <row r="22" spans="1:19" hidden="1" x14ac:dyDescent="0.25">
      <c r="A22" t="s">
        <v>70</v>
      </c>
      <c r="B22" s="5">
        <v>235</v>
      </c>
      <c r="C22">
        <v>53132</v>
      </c>
      <c r="D22" s="624">
        <f>'MD Rates'!L410</f>
        <v>53132</v>
      </c>
      <c r="E22" s="105">
        <f>IF(F22="Yes",'MD Rates'!$H$1,H22)</f>
        <v>44652</v>
      </c>
      <c r="F22" s="259" t="str">
        <f t="shared" si="1"/>
        <v>No</v>
      </c>
      <c r="H22" s="273">
        <v>44652</v>
      </c>
      <c r="I22" s="950" t="s">
        <v>1349</v>
      </c>
      <c r="K22" s="10"/>
      <c r="L22" s="10"/>
      <c r="M22" s="10"/>
      <c r="S22" s="941"/>
    </row>
    <row r="23" spans="1:19" x14ac:dyDescent="0.25">
      <c r="A23" t="s">
        <v>70</v>
      </c>
      <c r="B23" s="5">
        <v>245</v>
      </c>
      <c r="C23">
        <v>54969</v>
      </c>
      <c r="D23" s="258">
        <f>'MD Rates'!D353</f>
        <v>57443</v>
      </c>
      <c r="E23" s="105">
        <f>IF(F23="Yes",'MD Rates'!$H$1,H23)</f>
        <v>44652</v>
      </c>
      <c r="F23" s="259" t="str">
        <f t="shared" si="1"/>
        <v>Yes</v>
      </c>
      <c r="H23" s="6">
        <v>44287</v>
      </c>
      <c r="I23" s="986"/>
      <c r="J23" s="10" t="s">
        <v>355</v>
      </c>
      <c r="K23" s="10"/>
      <c r="L23" s="10"/>
      <c r="S23" s="941"/>
    </row>
    <row r="24" spans="1:19" x14ac:dyDescent="0.25">
      <c r="A24" t="s">
        <v>70</v>
      </c>
      <c r="B24" s="5">
        <v>275</v>
      </c>
      <c r="C24">
        <v>58554</v>
      </c>
      <c r="D24" s="258">
        <f>'MD Rates'!D354</f>
        <v>61189</v>
      </c>
      <c r="E24" s="105">
        <f>IF(F24="Yes",'MD Rates'!$H$1,H24)</f>
        <v>44652</v>
      </c>
      <c r="F24" s="259" t="str">
        <f t="shared" si="1"/>
        <v>Yes</v>
      </c>
      <c r="H24" s="6">
        <v>44287</v>
      </c>
      <c r="I24" s="986"/>
      <c r="J24" s="10" t="s">
        <v>355</v>
      </c>
      <c r="K24" s="10"/>
      <c r="L24" s="10"/>
      <c r="S24" s="941"/>
    </row>
    <row r="25" spans="1:19" x14ac:dyDescent="0.25">
      <c r="A25" t="s">
        <v>70</v>
      </c>
      <c r="B25" s="5">
        <v>315</v>
      </c>
      <c r="C25">
        <v>62139</v>
      </c>
      <c r="D25" s="258">
        <f>'MD Rates'!D355</f>
        <v>64935</v>
      </c>
      <c r="E25" s="105">
        <f>IF(F25="Yes",'MD Rates'!$H$1,H25)</f>
        <v>44652</v>
      </c>
      <c r="F25" s="259" t="str">
        <f t="shared" si="1"/>
        <v>Yes</v>
      </c>
      <c r="H25" s="6">
        <v>44287</v>
      </c>
      <c r="I25" s="986"/>
      <c r="J25" s="10" t="s">
        <v>355</v>
      </c>
      <c r="K25" s="10"/>
      <c r="L25" s="10"/>
      <c r="S25" s="941"/>
    </row>
    <row r="26" spans="1:19" x14ac:dyDescent="0.25">
      <c r="A26" t="s">
        <v>70</v>
      </c>
      <c r="B26" s="5">
        <v>318</v>
      </c>
      <c r="C26">
        <v>64529</v>
      </c>
      <c r="D26" s="258">
        <f>'MD Rates'!D356</f>
        <v>67433</v>
      </c>
      <c r="E26" s="105">
        <f>IF(F26="Yes",'MD Rates'!$H$1,H26)</f>
        <v>44652</v>
      </c>
      <c r="F26" s="259" t="str">
        <f t="shared" si="1"/>
        <v>Yes</v>
      </c>
      <c r="H26" s="6">
        <v>44287</v>
      </c>
      <c r="I26" s="986"/>
      <c r="J26" s="10" t="s">
        <v>355</v>
      </c>
      <c r="K26" s="10"/>
      <c r="L26" s="10"/>
      <c r="S26" s="941"/>
    </row>
    <row r="27" spans="1:19" x14ac:dyDescent="0.25">
      <c r="A27" t="s">
        <v>70</v>
      </c>
      <c r="B27" s="5">
        <v>325</v>
      </c>
      <c r="C27">
        <v>66919</v>
      </c>
      <c r="D27" s="258">
        <f>'MD Rates'!D357</f>
        <v>69930</v>
      </c>
      <c r="E27" s="105">
        <f>IF(F27="Yes",'MD Rates'!$H$1,H27)</f>
        <v>44652</v>
      </c>
      <c r="F27" s="259" t="str">
        <f t="shared" si="1"/>
        <v>Yes</v>
      </c>
      <c r="H27" s="6">
        <v>44287</v>
      </c>
      <c r="I27" s="986"/>
      <c r="J27" s="10" t="s">
        <v>355</v>
      </c>
      <c r="K27" s="10"/>
      <c r="L27" s="10"/>
      <c r="S27" s="941"/>
    </row>
    <row r="28" spans="1:19" x14ac:dyDescent="0.25">
      <c r="A28" t="s">
        <v>70</v>
      </c>
      <c r="B28" s="5">
        <v>328</v>
      </c>
      <c r="C28">
        <v>69309</v>
      </c>
      <c r="D28" s="258">
        <f>'MD Rates'!D358</f>
        <v>72428</v>
      </c>
      <c r="E28" s="105">
        <f>IF(F28="Yes",'MD Rates'!$H$1,H28)</f>
        <v>44652</v>
      </c>
      <c r="F28" s="259" t="str">
        <f t="shared" si="1"/>
        <v>Yes</v>
      </c>
      <c r="H28" s="6">
        <v>44287</v>
      </c>
      <c r="I28" s="986"/>
      <c r="J28" s="10" t="s">
        <v>355</v>
      </c>
      <c r="K28" s="10"/>
      <c r="L28" s="10"/>
      <c r="S28" s="941"/>
    </row>
    <row r="29" spans="1:19" x14ac:dyDescent="0.25">
      <c r="A29" t="s">
        <v>70</v>
      </c>
      <c r="B29" s="5">
        <v>340</v>
      </c>
      <c r="C29">
        <v>70208</v>
      </c>
      <c r="D29" s="258">
        <f>'MD Rates'!C413</f>
        <v>73367</v>
      </c>
      <c r="E29" s="105">
        <f>IF(F29="Yes",'MD Rates'!$H$1,H29)</f>
        <v>44652</v>
      </c>
      <c r="F29" s="259" t="str">
        <f>IF(C29&lt;&gt;D29,"Yes","No")</f>
        <v>Yes</v>
      </c>
      <c r="H29" s="6">
        <v>44287</v>
      </c>
      <c r="I29" s="986"/>
      <c r="J29" s="10" t="s">
        <v>355</v>
      </c>
      <c r="K29" s="10"/>
      <c r="L29" s="10"/>
      <c r="S29" s="941"/>
    </row>
    <row r="30" spans="1:19" x14ac:dyDescent="0.25">
      <c r="A30" t="s">
        <v>70</v>
      </c>
      <c r="B30" s="5">
        <v>345</v>
      </c>
      <c r="C30">
        <v>72894</v>
      </c>
      <c r="D30" s="258">
        <f>'MD Rates'!D359</f>
        <v>76174</v>
      </c>
      <c r="E30" s="105">
        <f>IF(F30="Yes",'MD Rates'!$H$1,H30)</f>
        <v>44652</v>
      </c>
      <c r="F30" s="259" t="str">
        <f t="shared" si="1"/>
        <v>Yes</v>
      </c>
      <c r="H30" s="6">
        <v>44287</v>
      </c>
      <c r="I30" s="986"/>
      <c r="J30" s="10" t="s">
        <v>355</v>
      </c>
      <c r="K30" s="10"/>
      <c r="L30" s="10"/>
      <c r="S30" s="941"/>
    </row>
    <row r="31" spans="1:19" x14ac:dyDescent="0.25">
      <c r="A31" t="s">
        <v>70</v>
      </c>
      <c r="B31" s="5">
        <v>365</v>
      </c>
      <c r="C31">
        <v>74686</v>
      </c>
      <c r="D31" s="258">
        <f>'MD Rates'!D360</f>
        <v>78047</v>
      </c>
      <c r="E31" s="105">
        <f>IF(F31="Yes",'MD Rates'!$H$1,H31)</f>
        <v>44652</v>
      </c>
      <c r="F31" s="259" t="str">
        <f t="shared" si="1"/>
        <v>Yes</v>
      </c>
      <c r="H31" s="6">
        <v>44287</v>
      </c>
      <c r="I31" s="986"/>
      <c r="J31" s="10" t="s">
        <v>355</v>
      </c>
      <c r="K31" s="10"/>
      <c r="L31" s="10"/>
      <c r="S31" s="941"/>
    </row>
    <row r="32" spans="1:19" x14ac:dyDescent="0.25">
      <c r="A32" t="s">
        <v>70</v>
      </c>
      <c r="B32" s="5">
        <v>410</v>
      </c>
      <c r="C32">
        <v>75231</v>
      </c>
      <c r="D32" s="258">
        <f>'MD Rates'!D413</f>
        <v>78617</v>
      </c>
      <c r="E32" s="105">
        <f>IF(F32="Yes",'MD Rates'!$H$1,H32)</f>
        <v>44652</v>
      </c>
      <c r="F32" s="259" t="str">
        <f>IF(C32&lt;&gt;D32,"Yes","No")</f>
        <v>Yes</v>
      </c>
      <c r="H32" s="6">
        <v>44287</v>
      </c>
      <c r="I32" s="986"/>
      <c r="J32" s="10" t="s">
        <v>355</v>
      </c>
      <c r="K32" s="10"/>
      <c r="L32" s="10"/>
      <c r="S32" s="941"/>
    </row>
    <row r="33" spans="1:19" x14ac:dyDescent="0.25">
      <c r="A33" t="s">
        <v>70</v>
      </c>
      <c r="B33" s="5">
        <v>415</v>
      </c>
      <c r="C33">
        <v>76479</v>
      </c>
      <c r="D33" s="258">
        <f>'MD Rates'!D361</f>
        <v>79920</v>
      </c>
      <c r="E33" s="105">
        <f>IF(F33="Yes",'MD Rates'!$H$1,H33)</f>
        <v>44652</v>
      </c>
      <c r="F33" s="259" t="str">
        <f t="shared" si="1"/>
        <v>Yes</v>
      </c>
      <c r="H33" s="6">
        <v>44287</v>
      </c>
      <c r="I33" s="986"/>
      <c r="J33" s="10" t="s">
        <v>355</v>
      </c>
      <c r="K33" s="10"/>
      <c r="L33" s="10"/>
      <c r="S33" s="941"/>
    </row>
    <row r="34" spans="1:19" x14ac:dyDescent="0.25">
      <c r="A34" t="s">
        <v>70</v>
      </c>
      <c r="B34" s="5">
        <v>425</v>
      </c>
      <c r="C34">
        <v>78271</v>
      </c>
      <c r="D34" s="258">
        <f>'MD Rates'!D362</f>
        <v>81793</v>
      </c>
      <c r="E34" s="105">
        <f>IF(F34="Yes",'MD Rates'!$H$1,H34)</f>
        <v>44652</v>
      </c>
      <c r="F34" s="259" t="str">
        <f t="shared" si="1"/>
        <v>Yes</v>
      </c>
      <c r="H34" s="6">
        <v>44287</v>
      </c>
      <c r="I34" s="986"/>
      <c r="J34" s="10" t="s">
        <v>355</v>
      </c>
      <c r="K34" s="10"/>
      <c r="L34" s="10"/>
      <c r="S34" s="941"/>
    </row>
    <row r="35" spans="1:19" x14ac:dyDescent="0.25">
      <c r="A35" t="s">
        <v>70</v>
      </c>
      <c r="B35" s="5">
        <v>445</v>
      </c>
      <c r="C35">
        <v>80063</v>
      </c>
      <c r="D35" s="258">
        <f>'MD Rates'!D363</f>
        <v>83666</v>
      </c>
      <c r="E35" s="105">
        <f>IF(F35="Yes",'MD Rates'!$H$1,H35)</f>
        <v>44652</v>
      </c>
      <c r="F35" s="259" t="str">
        <f t="shared" si="1"/>
        <v>Yes</v>
      </c>
      <c r="H35" s="6">
        <v>44287</v>
      </c>
      <c r="I35" s="986"/>
      <c r="J35" s="10" t="s">
        <v>355</v>
      </c>
      <c r="K35" s="10"/>
      <c r="L35" s="10"/>
      <c r="S35" s="941"/>
    </row>
    <row r="36" spans="1:19" x14ac:dyDescent="0.25">
      <c r="A36" t="s">
        <v>70</v>
      </c>
      <c r="B36" s="5">
        <v>470</v>
      </c>
      <c r="C36">
        <v>80256</v>
      </c>
      <c r="D36" s="258">
        <f>'MD Rates'!E413</f>
        <v>83868</v>
      </c>
      <c r="E36" s="105">
        <f>IF(F36="Yes",'MD Rates'!$H$1,H36)</f>
        <v>44652</v>
      </c>
      <c r="F36" s="259" t="str">
        <f>IF(C36&lt;&gt;D36,"Yes","No")</f>
        <v>Yes</v>
      </c>
      <c r="H36" s="6">
        <v>44287</v>
      </c>
      <c r="I36" s="986"/>
      <c r="J36" s="10" t="s">
        <v>355</v>
      </c>
      <c r="K36" s="10"/>
      <c r="L36" s="10"/>
      <c r="S36" s="941"/>
    </row>
    <row r="37" spans="1:19" x14ac:dyDescent="0.25">
      <c r="A37" t="s">
        <v>70</v>
      </c>
      <c r="B37" s="5">
        <v>475</v>
      </c>
      <c r="C37">
        <v>82453</v>
      </c>
      <c r="D37" s="258">
        <f>'MD Rates'!D364</f>
        <v>86164</v>
      </c>
      <c r="E37" s="105">
        <f>IF(F37="Yes",'MD Rates'!$H$1,H37)</f>
        <v>44652</v>
      </c>
      <c r="F37" s="259" t="str">
        <f t="shared" si="1"/>
        <v>Yes</v>
      </c>
      <c r="H37" s="6">
        <v>44287</v>
      </c>
      <c r="I37" s="986"/>
      <c r="J37" s="10" t="s">
        <v>355</v>
      </c>
      <c r="K37" s="10"/>
      <c r="L37" s="10"/>
      <c r="S37" s="941"/>
    </row>
    <row r="38" spans="1:19" x14ac:dyDescent="0.25">
      <c r="A38" t="s">
        <v>70</v>
      </c>
      <c r="B38" s="5">
        <v>505</v>
      </c>
      <c r="C38">
        <v>84843</v>
      </c>
      <c r="D38" s="258">
        <f>'MD Rates'!D365</f>
        <v>88661</v>
      </c>
      <c r="E38" s="105">
        <f>IF(F38="Yes",'MD Rates'!$H$1,H38)</f>
        <v>44652</v>
      </c>
      <c r="F38" s="259" t="str">
        <f t="shared" si="1"/>
        <v>Yes</v>
      </c>
      <c r="H38" s="6">
        <v>44287</v>
      </c>
      <c r="I38" s="986"/>
      <c r="J38" s="10" t="s">
        <v>355</v>
      </c>
      <c r="K38" s="10"/>
      <c r="L38" s="10"/>
      <c r="S38" s="941"/>
    </row>
    <row r="39" spans="1:19" x14ac:dyDescent="0.25">
      <c r="A39" t="s">
        <v>70</v>
      </c>
      <c r="B39" s="5">
        <v>520</v>
      </c>
      <c r="C39">
        <v>85280</v>
      </c>
      <c r="D39" s="258">
        <f>'MD Rates'!F413</f>
        <v>89117</v>
      </c>
      <c r="E39" s="105">
        <f>IF(F39="Yes",'MD Rates'!$H$1,H39)</f>
        <v>44652</v>
      </c>
      <c r="F39" s="259" t="str">
        <f>IF(C39&lt;&gt;D39,"Yes","No")</f>
        <v>Yes</v>
      </c>
      <c r="H39" s="6">
        <v>44287</v>
      </c>
      <c r="I39" s="986"/>
      <c r="J39" s="10" t="s">
        <v>355</v>
      </c>
      <c r="K39" s="10"/>
      <c r="L39" s="10"/>
      <c r="S39" s="941"/>
    </row>
    <row r="40" spans="1:19" x14ac:dyDescent="0.25">
      <c r="A40" t="s">
        <v>70</v>
      </c>
      <c r="B40" s="5">
        <v>525</v>
      </c>
      <c r="C40">
        <v>87233</v>
      </c>
      <c r="D40" s="258">
        <f>'MD Rates'!D366</f>
        <v>91159</v>
      </c>
      <c r="E40" s="105">
        <f>IF(F40="Yes",'MD Rates'!$H$1,H40)</f>
        <v>44652</v>
      </c>
      <c r="F40" s="259" t="str">
        <f t="shared" si="1"/>
        <v>Yes</v>
      </c>
      <c r="H40" s="6">
        <v>44287</v>
      </c>
      <c r="I40" s="986"/>
      <c r="J40" s="10" t="s">
        <v>355</v>
      </c>
      <c r="K40" s="10"/>
      <c r="L40" s="10"/>
      <c r="S40" s="941"/>
    </row>
    <row r="41" spans="1:19" x14ac:dyDescent="0.25">
      <c r="A41" t="s">
        <v>70</v>
      </c>
      <c r="B41" s="5">
        <v>528</v>
      </c>
      <c r="C41">
        <v>89623</v>
      </c>
      <c r="D41" s="258">
        <f>'MD Rates'!D367</f>
        <v>93656</v>
      </c>
      <c r="E41" s="105">
        <f>IF(F41="Yes",'MD Rates'!$H$1,H41)</f>
        <v>44652</v>
      </c>
      <c r="F41" s="259" t="str">
        <f t="shared" si="1"/>
        <v>Yes</v>
      </c>
      <c r="H41" s="6">
        <v>44287</v>
      </c>
      <c r="I41" s="986"/>
      <c r="J41" s="10" t="s">
        <v>355</v>
      </c>
      <c r="K41" s="10"/>
      <c r="L41" s="10"/>
      <c r="S41" s="941"/>
    </row>
    <row r="42" spans="1:19" x14ac:dyDescent="0.25">
      <c r="A42" t="s">
        <v>70</v>
      </c>
      <c r="B42" s="5">
        <v>535</v>
      </c>
      <c r="C42">
        <v>92013</v>
      </c>
      <c r="D42" s="624">
        <f>'MD Rates'!D368</f>
        <v>96154</v>
      </c>
      <c r="E42" s="105">
        <f>IF(F42="Yes",'MD Rates'!$H$1,H42)</f>
        <v>44652</v>
      </c>
      <c r="F42" s="259" t="str">
        <f t="shared" si="1"/>
        <v>Yes</v>
      </c>
      <c r="H42" s="6">
        <v>44287</v>
      </c>
      <c r="I42" s="986"/>
      <c r="K42" s="10"/>
      <c r="L42" s="10"/>
      <c r="S42" s="941"/>
    </row>
    <row r="43" spans="1:19" x14ac:dyDescent="0.25">
      <c r="A43" t="s">
        <v>70</v>
      </c>
      <c r="B43" s="5">
        <v>540</v>
      </c>
      <c r="C43">
        <v>91009</v>
      </c>
      <c r="D43" s="624">
        <f>'MD Rates'!G413</f>
        <v>95104</v>
      </c>
      <c r="E43" s="105">
        <f>IF(F43="Yes",'MD Rates'!$H$1,H43)</f>
        <v>44652</v>
      </c>
      <c r="F43" s="259" t="str">
        <f t="shared" si="1"/>
        <v>Yes</v>
      </c>
      <c r="H43" s="6">
        <v>44287</v>
      </c>
      <c r="I43" s="986"/>
      <c r="J43" s="10" t="s">
        <v>355</v>
      </c>
      <c r="K43" s="10"/>
      <c r="L43" s="10"/>
      <c r="S43" s="941"/>
    </row>
    <row r="44" spans="1:19" x14ac:dyDescent="0.25">
      <c r="A44" t="s">
        <v>70</v>
      </c>
      <c r="B44" s="5">
        <v>550</v>
      </c>
      <c r="C44">
        <v>94277</v>
      </c>
      <c r="D44" s="624">
        <f>'MD Rates'!G413+'MD Rates'!B175</f>
        <v>98372</v>
      </c>
      <c r="E44" s="105">
        <f>IF(F44="Yes",'MD Rates'!$H$1,H44)</f>
        <v>44652</v>
      </c>
      <c r="F44" s="259" t="str">
        <f t="shared" si="1"/>
        <v>Yes</v>
      </c>
      <c r="H44" s="6">
        <v>44287</v>
      </c>
      <c r="I44" s="986"/>
      <c r="J44" s="10" t="s">
        <v>355</v>
      </c>
      <c r="K44" s="10"/>
      <c r="L44" s="10"/>
      <c r="S44" s="941"/>
    </row>
    <row r="45" spans="1:19" x14ac:dyDescent="0.25">
      <c r="A45" t="s">
        <v>70</v>
      </c>
      <c r="B45" s="5">
        <v>560</v>
      </c>
      <c r="C45">
        <v>97545</v>
      </c>
      <c r="D45" s="624">
        <f>'MD Rates'!G413+'MD Rates'!C175</f>
        <v>101640</v>
      </c>
      <c r="E45" s="105">
        <f>IF(F45="Yes",'MD Rates'!$H$1,H45)</f>
        <v>44652</v>
      </c>
      <c r="F45" s="259" t="str">
        <f t="shared" si="1"/>
        <v>Yes</v>
      </c>
      <c r="H45" s="6">
        <v>44287</v>
      </c>
      <c r="I45" s="986"/>
      <c r="J45" s="10" t="s">
        <v>355</v>
      </c>
      <c r="K45" s="10"/>
      <c r="L45" s="10"/>
      <c r="S45" s="941"/>
    </row>
    <row r="46" spans="1:19" x14ac:dyDescent="0.25">
      <c r="A46" t="s">
        <v>70</v>
      </c>
      <c r="B46" s="5">
        <v>570</v>
      </c>
      <c r="C46">
        <v>100813</v>
      </c>
      <c r="D46" s="624">
        <f>'MD Rates'!G413+'MD Rates'!D175</f>
        <v>104908</v>
      </c>
      <c r="E46" s="105">
        <f>IF(F46="Yes",'MD Rates'!$H$1,H46)</f>
        <v>44652</v>
      </c>
      <c r="F46" s="259" t="str">
        <f t="shared" si="1"/>
        <v>Yes</v>
      </c>
      <c r="H46" s="6">
        <v>44287</v>
      </c>
      <c r="I46" s="986"/>
      <c r="J46" s="10" t="s">
        <v>355</v>
      </c>
      <c r="K46" s="10"/>
      <c r="L46" s="10"/>
      <c r="S46" s="941"/>
    </row>
    <row r="47" spans="1:19" x14ac:dyDescent="0.25">
      <c r="A47" t="s">
        <v>70</v>
      </c>
      <c r="B47" s="5">
        <v>580</v>
      </c>
      <c r="C47">
        <v>104081</v>
      </c>
      <c r="D47" s="624">
        <f>'MD Rates'!G413+'MD Rates'!E175</f>
        <v>108176</v>
      </c>
      <c r="E47" s="105">
        <f>IF(F47="Yes",'MD Rates'!$H$1,H47)</f>
        <v>44652</v>
      </c>
      <c r="F47" s="259" t="str">
        <f t="shared" si="1"/>
        <v>Yes</v>
      </c>
      <c r="H47" s="6">
        <v>44287</v>
      </c>
      <c r="I47" s="986"/>
      <c r="J47" s="10" t="s">
        <v>355</v>
      </c>
      <c r="K47" s="10"/>
      <c r="L47" s="10"/>
      <c r="S47" s="941"/>
    </row>
    <row r="48" spans="1:19" x14ac:dyDescent="0.25">
      <c r="A48" t="s">
        <v>70</v>
      </c>
      <c r="B48" s="5">
        <v>590</v>
      </c>
      <c r="C48">
        <v>107349</v>
      </c>
      <c r="D48" s="624">
        <f>'MD Rates'!G413+'MD Rates'!F175</f>
        <v>111444</v>
      </c>
      <c r="E48" s="105">
        <f>IF(F48="Yes",'MD Rates'!$H$1,H48)</f>
        <v>44652</v>
      </c>
      <c r="F48" s="259" t="str">
        <f t="shared" si="1"/>
        <v>Yes</v>
      </c>
      <c r="H48" s="6">
        <v>44287</v>
      </c>
      <c r="I48" s="986"/>
      <c r="J48" s="10" t="s">
        <v>355</v>
      </c>
      <c r="K48" s="10"/>
      <c r="L48" s="10"/>
      <c r="S48" s="941"/>
    </row>
    <row r="49" spans="1:19" x14ac:dyDescent="0.25">
      <c r="A49" t="s">
        <v>70</v>
      </c>
      <c r="B49" s="5">
        <v>600</v>
      </c>
      <c r="C49">
        <v>110617</v>
      </c>
      <c r="D49" s="624">
        <f>'MD Rates'!G413+'MD Rates'!G175</f>
        <v>114712</v>
      </c>
      <c r="E49" s="105">
        <f>IF(F49="Yes",'MD Rates'!$H$1,H49)</f>
        <v>44652</v>
      </c>
      <c r="F49" s="259" t="str">
        <f t="shared" si="1"/>
        <v>Yes</v>
      </c>
      <c r="H49" s="6">
        <v>44287</v>
      </c>
      <c r="I49" s="986"/>
      <c r="J49" s="10" t="s">
        <v>355</v>
      </c>
      <c r="K49" s="10"/>
      <c r="L49" s="10"/>
      <c r="S49" s="941"/>
    </row>
    <row r="50" spans="1:19" x14ac:dyDescent="0.25">
      <c r="A50" t="s">
        <v>70</v>
      </c>
      <c r="B50" s="5">
        <v>610</v>
      </c>
      <c r="C50">
        <v>113885</v>
      </c>
      <c r="D50" s="624">
        <f>'MD Rates'!G413+'MD Rates'!H175</f>
        <v>117980</v>
      </c>
      <c r="E50" s="105">
        <f>IF(F50="Yes",'MD Rates'!$H$1,H50)</f>
        <v>44652</v>
      </c>
      <c r="F50" s="259" t="str">
        <f t="shared" si="1"/>
        <v>Yes</v>
      </c>
      <c r="H50" s="6">
        <v>44287</v>
      </c>
      <c r="I50" s="986"/>
      <c r="J50" s="10" t="s">
        <v>355</v>
      </c>
      <c r="K50" s="10"/>
      <c r="L50" s="10"/>
      <c r="S50" s="941"/>
    </row>
    <row r="51" spans="1:19" x14ac:dyDescent="0.25">
      <c r="A51" t="s">
        <v>70</v>
      </c>
      <c r="B51" s="5">
        <v>620</v>
      </c>
      <c r="C51">
        <v>117153</v>
      </c>
      <c r="D51" s="624">
        <f>'MD Rates'!G413+'MD Rates'!I175</f>
        <v>121248</v>
      </c>
      <c r="E51" s="105">
        <f>IF(F51="Yes",'MD Rates'!$H$1,H51)</f>
        <v>44652</v>
      </c>
      <c r="F51" s="259" t="str">
        <f t="shared" si="1"/>
        <v>Yes</v>
      </c>
      <c r="H51" s="6">
        <v>44287</v>
      </c>
      <c r="I51" s="986"/>
      <c r="J51" s="10" t="s">
        <v>355</v>
      </c>
      <c r="K51" s="10"/>
      <c r="L51" s="10"/>
      <c r="S51" s="941"/>
    </row>
    <row r="52" spans="1:19" x14ac:dyDescent="0.25">
      <c r="J52" s="10" t="s">
        <v>355</v>
      </c>
      <c r="S52" s="941"/>
    </row>
  </sheetData>
  <autoFilter ref="A2:R52" xr:uid="{00000000-0009-0000-0000-000003000000}">
    <filterColumn colId="5">
      <filters blank="1">
        <filter val="Yes"/>
      </filters>
    </filterColumn>
  </autoFilter>
  <mergeCells count="5">
    <mergeCell ref="H1:H2"/>
    <mergeCell ref="F1:F2"/>
    <mergeCell ref="C1:C2"/>
    <mergeCell ref="D1:D2"/>
    <mergeCell ref="E1:E2"/>
  </mergeCells>
  <phoneticPr fontId="27" type="noConversion"/>
  <conditionalFormatting sqref="F3:F51">
    <cfRule type="cellIs" dxfId="37" priority="6" stopIfTrue="1" operator="equal">
      <formula>"Yes"</formula>
    </cfRule>
  </conditionalFormatting>
  <conditionalFormatting sqref="E4:E51">
    <cfRule type="expression" dxfId="36" priority="7" stopIfTrue="1">
      <formula>E4&lt;&gt;H4</formula>
    </cfRule>
  </conditionalFormatting>
  <conditionalFormatting sqref="E3">
    <cfRule type="expression" dxfId="35" priority="8" stopIfTrue="1">
      <formula>E3&lt;&gt;H3</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P151"/>
  <sheetViews>
    <sheetView workbookViewId="0">
      <selection activeCell="J50" sqref="J50"/>
    </sheetView>
  </sheetViews>
  <sheetFormatPr defaultRowHeight="12.5" x14ac:dyDescent="0.25"/>
  <cols>
    <col min="1" max="1" width="22.81640625" bestFit="1" customWidth="1"/>
    <col min="3" max="3" width="10.26953125" customWidth="1"/>
    <col min="4" max="5" width="9.54296875" bestFit="1" customWidth="1"/>
    <col min="8" max="8" width="9.1796875" style="6" customWidth="1"/>
    <col min="9" max="9" width="9.1796875" style="6" hidden="1" customWidth="1"/>
    <col min="10" max="13" width="9.1796875" style="57" customWidth="1"/>
    <col min="14" max="15" width="9.1796875" customWidth="1"/>
  </cols>
  <sheetData>
    <row r="1" spans="1:15" ht="26.25" customHeight="1" x14ac:dyDescent="0.3">
      <c r="B1" s="5"/>
      <c r="C1" s="1144" t="s">
        <v>626</v>
      </c>
      <c r="D1" s="1148" t="s">
        <v>627</v>
      </c>
      <c r="E1" s="1143" t="s">
        <v>771</v>
      </c>
      <c r="F1" s="1143" t="s">
        <v>628</v>
      </c>
      <c r="G1" s="1151"/>
      <c r="H1" s="1142" t="s">
        <v>625</v>
      </c>
      <c r="I1" s="834"/>
    </row>
    <row r="2" spans="1:15" ht="15.75" customHeight="1" thickBot="1" x14ac:dyDescent="0.35">
      <c r="A2" s="254" t="s">
        <v>350</v>
      </c>
      <c r="B2" s="255" t="s">
        <v>351</v>
      </c>
      <c r="C2" s="1147"/>
      <c r="D2" s="1149"/>
      <c r="E2" s="1150"/>
      <c r="F2" s="1150"/>
      <c r="G2" s="1152"/>
      <c r="H2" s="1146"/>
      <c r="I2" s="838"/>
    </row>
    <row r="3" spans="1:15" ht="15" hidden="1" thickTop="1" x14ac:dyDescent="0.35">
      <c r="A3" t="s">
        <v>756</v>
      </c>
      <c r="B3" s="5">
        <v>20</v>
      </c>
      <c r="C3" s="626">
        <v>25494</v>
      </c>
      <c r="D3" s="258">
        <f>'MD Rates'!C402</f>
        <v>25494</v>
      </c>
      <c r="E3" s="6">
        <f>IF(F3="Yes",'MD Rates'!$H$1,H3)</f>
        <v>44652</v>
      </c>
      <c r="F3" s="259" t="str">
        <f t="shared" ref="F3:F128" si="0">IF(C3&lt;&gt;D3,"Yes","No")</f>
        <v>No</v>
      </c>
      <c r="H3" s="759">
        <v>44652</v>
      </c>
      <c r="I3" s="954" t="s">
        <v>1273</v>
      </c>
      <c r="J3" s="957" t="s">
        <v>1351</v>
      </c>
    </row>
    <row r="4" spans="1:15" ht="15" hidden="1" thickTop="1" x14ac:dyDescent="0.35">
      <c r="A4" s="8" t="s">
        <v>756</v>
      </c>
      <c r="B4" s="9">
        <v>40</v>
      </c>
      <c r="C4" s="626">
        <v>27085</v>
      </c>
      <c r="D4" s="258">
        <f>'MD Rates'!D402</f>
        <v>27085</v>
      </c>
      <c r="E4" s="6">
        <f>IF(F4="Yes",'MD Rates'!$H$1,H4)</f>
        <v>44652</v>
      </c>
      <c r="F4" s="259" t="str">
        <f t="shared" si="0"/>
        <v>No</v>
      </c>
      <c r="H4" s="759">
        <v>44652</v>
      </c>
      <c r="I4" s="954" t="s">
        <v>1274</v>
      </c>
      <c r="J4" s="957" t="s">
        <v>1352</v>
      </c>
    </row>
    <row r="5" spans="1:15" ht="15" hidden="1" thickTop="1" x14ac:dyDescent="0.35">
      <c r="A5" t="s">
        <v>756</v>
      </c>
      <c r="B5" s="5">
        <v>50</v>
      </c>
      <c r="C5" s="626">
        <v>28676</v>
      </c>
      <c r="D5" s="258">
        <f>'MD Rates'!E402</f>
        <v>28676</v>
      </c>
      <c r="E5" s="6">
        <f>IF(F5="Yes",'MD Rates'!$H$1,H5)</f>
        <v>44652</v>
      </c>
      <c r="F5" s="259" t="str">
        <f t="shared" si="0"/>
        <v>No</v>
      </c>
      <c r="H5" s="759">
        <v>44652</v>
      </c>
      <c r="I5" s="954" t="s">
        <v>1275</v>
      </c>
      <c r="J5" s="957" t="s">
        <v>1353</v>
      </c>
    </row>
    <row r="6" spans="1:15" ht="15" hidden="1" thickTop="1" x14ac:dyDescent="0.35">
      <c r="A6" s="10" t="s">
        <v>756</v>
      </c>
      <c r="B6" s="11">
        <v>55</v>
      </c>
      <c r="C6" s="747">
        <v>29384</v>
      </c>
      <c r="D6" s="816">
        <f>'MD Rates'!E8</f>
        <v>29384</v>
      </c>
      <c r="E6" s="60">
        <f>IF(F6="Yes",'MD Rates'!$H$1,H6)</f>
        <v>44652</v>
      </c>
      <c r="F6" s="809" t="str">
        <f t="shared" si="0"/>
        <v>No</v>
      </c>
      <c r="G6" s="10"/>
      <c r="H6" s="759">
        <v>44652</v>
      </c>
      <c r="I6" s="954" t="s">
        <v>899</v>
      </c>
      <c r="J6" s="957" t="s">
        <v>1004</v>
      </c>
    </row>
    <row r="7" spans="1:15" ht="15" hidden="1" thickTop="1" x14ac:dyDescent="0.35">
      <c r="A7" t="s">
        <v>756</v>
      </c>
      <c r="B7" s="5">
        <v>60</v>
      </c>
      <c r="C7" s="626">
        <v>31621</v>
      </c>
      <c r="D7" s="258">
        <f>'MD Rates'!C403</f>
        <v>31621</v>
      </c>
      <c r="E7" s="6">
        <f>IF(F7="Yes",'MD Rates'!$H$1,H7)</f>
        <v>44652</v>
      </c>
      <c r="F7" s="259" t="str">
        <f t="shared" si="0"/>
        <v>No</v>
      </c>
      <c r="H7" s="759">
        <v>44652</v>
      </c>
      <c r="I7" s="954" t="s">
        <v>1276</v>
      </c>
      <c r="J7" s="958" t="s">
        <v>1354</v>
      </c>
      <c r="K7" s="955"/>
      <c r="L7" s="956"/>
      <c r="M7" s="955"/>
      <c r="N7" s="10"/>
      <c r="O7" s="10"/>
    </row>
    <row r="8" spans="1:15" ht="15" hidden="1" thickTop="1" x14ac:dyDescent="0.35">
      <c r="A8" s="10" t="s">
        <v>756</v>
      </c>
      <c r="B8" s="11">
        <v>65</v>
      </c>
      <c r="C8" s="747">
        <v>34012</v>
      </c>
      <c r="D8" s="816">
        <f>'MD Rates'!E9</f>
        <v>34012</v>
      </c>
      <c r="E8" s="60">
        <f>IF(F8="Yes",'MD Rates'!$H$1,H8)</f>
        <v>44652</v>
      </c>
      <c r="F8" s="809" t="str">
        <f t="shared" si="0"/>
        <v>No</v>
      </c>
      <c r="G8" s="10"/>
      <c r="H8" s="759">
        <v>44652</v>
      </c>
      <c r="I8" s="954" t="s">
        <v>902</v>
      </c>
      <c r="J8" s="957" t="s">
        <v>1005</v>
      </c>
    </row>
    <row r="9" spans="1:15" ht="15" hidden="1" thickTop="1" x14ac:dyDescent="0.35">
      <c r="A9" t="s">
        <v>756</v>
      </c>
      <c r="B9" s="5">
        <v>70</v>
      </c>
      <c r="C9" s="626">
        <v>33689</v>
      </c>
      <c r="D9" s="258">
        <f>'MD Rates'!D403</f>
        <v>33689</v>
      </c>
      <c r="E9" s="6">
        <f>IF(F9="Yes",'MD Rates'!$H$1,H9)</f>
        <v>44652</v>
      </c>
      <c r="F9" s="259" t="str">
        <f t="shared" si="0"/>
        <v>No</v>
      </c>
      <c r="H9" s="759">
        <v>44652</v>
      </c>
      <c r="I9" s="954" t="s">
        <v>1277</v>
      </c>
      <c r="J9" s="957" t="s">
        <v>1300</v>
      </c>
      <c r="K9" s="958" t="s">
        <v>1355</v>
      </c>
      <c r="L9" s="967" t="s">
        <v>1376</v>
      </c>
    </row>
    <row r="10" spans="1:15" ht="15" hidden="1" thickTop="1" x14ac:dyDescent="0.35">
      <c r="A10" t="s">
        <v>756</v>
      </c>
      <c r="B10" s="5">
        <v>75</v>
      </c>
      <c r="C10" s="626">
        <v>33790</v>
      </c>
      <c r="D10" s="624">
        <f>'MD Rates'!C405</f>
        <v>33790</v>
      </c>
      <c r="E10" s="6">
        <f>IF(F10="Yes",'MD Rates'!$H$1,H10)</f>
        <v>44652</v>
      </c>
      <c r="F10" s="259" t="str">
        <f t="shared" si="0"/>
        <v>No</v>
      </c>
      <c r="H10" s="759">
        <v>44652</v>
      </c>
      <c r="I10" s="954" t="s">
        <v>1279</v>
      </c>
      <c r="J10" s="957" t="s">
        <v>1285</v>
      </c>
      <c r="K10" s="958" t="s">
        <v>1291</v>
      </c>
      <c r="L10" s="958" t="s">
        <v>1358</v>
      </c>
      <c r="M10" s="958" t="s">
        <v>1369</v>
      </c>
    </row>
    <row r="11" spans="1:15" ht="15" hidden="1" thickTop="1" x14ac:dyDescent="0.35">
      <c r="A11" t="s">
        <v>756</v>
      </c>
      <c r="B11" s="5">
        <v>80</v>
      </c>
      <c r="C11" s="626">
        <v>35254</v>
      </c>
      <c r="D11" s="258">
        <f>'MD Rates'!C410</f>
        <v>35254</v>
      </c>
      <c r="E11" s="6">
        <f>IF(F11="Yes",'MD Rates'!$H$1,H11)</f>
        <v>44652</v>
      </c>
      <c r="F11" s="259" t="str">
        <f t="shared" si="0"/>
        <v>No</v>
      </c>
      <c r="H11" s="759">
        <v>44652</v>
      </c>
      <c r="I11" s="954" t="s">
        <v>1306</v>
      </c>
      <c r="J11" s="967" t="s">
        <v>1350</v>
      </c>
    </row>
    <row r="12" spans="1:15" ht="15" hidden="1" thickTop="1" x14ac:dyDescent="0.35">
      <c r="A12" t="s">
        <v>756</v>
      </c>
      <c r="B12" s="5">
        <v>90</v>
      </c>
      <c r="C12" s="626">
        <v>35757</v>
      </c>
      <c r="D12" s="258">
        <f>'MD Rates'!E403</f>
        <v>35757</v>
      </c>
      <c r="E12" s="6">
        <f>IF(F12="Yes",'MD Rates'!$H$1,H12)</f>
        <v>44652</v>
      </c>
      <c r="F12" s="259" t="str">
        <f t="shared" si="0"/>
        <v>No</v>
      </c>
      <c r="H12" s="759">
        <v>44652</v>
      </c>
      <c r="I12" s="954" t="s">
        <v>1278</v>
      </c>
      <c r="J12" s="957" t="s">
        <v>1301</v>
      </c>
      <c r="K12" s="958" t="s">
        <v>1357</v>
      </c>
    </row>
    <row r="13" spans="1:15" ht="15" hidden="1" thickTop="1" x14ac:dyDescent="0.35">
      <c r="A13" t="s">
        <v>756</v>
      </c>
      <c r="B13" s="5">
        <v>95</v>
      </c>
      <c r="C13" s="626">
        <v>35858</v>
      </c>
      <c r="D13" s="624">
        <f>'MD Rates'!D405</f>
        <v>35858</v>
      </c>
      <c r="E13" s="6">
        <f>IF(F13="Yes",'MD Rates'!$H$1,H13)</f>
        <v>44652</v>
      </c>
      <c r="F13" s="259" t="str">
        <f t="shared" si="0"/>
        <v>No</v>
      </c>
      <c r="H13" s="759">
        <v>44652</v>
      </c>
      <c r="I13" s="954" t="s">
        <v>1280</v>
      </c>
      <c r="J13" s="957" t="s">
        <v>1286</v>
      </c>
      <c r="K13" s="958" t="s">
        <v>1292</v>
      </c>
      <c r="L13" s="958" t="s">
        <v>1359</v>
      </c>
      <c r="M13" s="958" t="s">
        <v>1370</v>
      </c>
    </row>
    <row r="14" spans="1:15" ht="15" hidden="1" thickTop="1" x14ac:dyDescent="0.35">
      <c r="A14" t="s">
        <v>756</v>
      </c>
      <c r="B14" s="5">
        <v>100</v>
      </c>
      <c r="C14" s="626">
        <v>37000</v>
      </c>
      <c r="D14" s="258">
        <f>'MD Rates'!D410</f>
        <v>37000</v>
      </c>
      <c r="E14" s="6">
        <f>IF(F14="Yes",'MD Rates'!$H$1,H14)</f>
        <v>44652</v>
      </c>
      <c r="F14" s="259" t="str">
        <f t="shared" si="0"/>
        <v>No</v>
      </c>
      <c r="H14" s="759">
        <v>44652</v>
      </c>
      <c r="I14" s="954" t="s">
        <v>1307</v>
      </c>
      <c r="J14" s="967" t="s">
        <v>1379</v>
      </c>
    </row>
    <row r="15" spans="1:15" ht="15" hidden="1" thickTop="1" x14ac:dyDescent="0.35">
      <c r="A15" s="10" t="s">
        <v>756</v>
      </c>
      <c r="B15" s="11">
        <v>110</v>
      </c>
      <c r="C15" s="626">
        <v>37825</v>
      </c>
      <c r="D15" s="624">
        <f>'MD Rates'!F407</f>
        <v>37825</v>
      </c>
      <c r="E15" s="6">
        <f>IF(F15="Yes",'MD Rates'!$H$1,H15)</f>
        <v>44652</v>
      </c>
      <c r="F15" s="259" t="str">
        <f t="shared" si="0"/>
        <v>No</v>
      </c>
      <c r="H15" s="759">
        <v>44652</v>
      </c>
      <c r="I15" s="954" t="s">
        <v>1303</v>
      </c>
    </row>
    <row r="16" spans="1:15" ht="15" hidden="1" thickTop="1" x14ac:dyDescent="0.35">
      <c r="A16" t="s">
        <v>756</v>
      </c>
      <c r="B16" s="5">
        <v>120</v>
      </c>
      <c r="C16" s="626">
        <v>39274</v>
      </c>
      <c r="D16" s="258">
        <f>'MD Rates'!C417</f>
        <v>39274</v>
      </c>
      <c r="E16" s="6">
        <f>IF(F16="Yes",'MD Rates'!$H$1,H16)</f>
        <v>44287</v>
      </c>
      <c r="F16" s="259" t="str">
        <f t="shared" si="0"/>
        <v>No</v>
      </c>
      <c r="H16" s="759">
        <v>44287</v>
      </c>
      <c r="I16" s="923"/>
      <c r="J16" s="259"/>
      <c r="K16"/>
      <c r="L16"/>
      <c r="M16"/>
    </row>
    <row r="17" spans="1:15" ht="15" hidden="1" thickTop="1" x14ac:dyDescent="0.35">
      <c r="A17" s="10" t="s">
        <v>756</v>
      </c>
      <c r="B17" s="11">
        <v>130</v>
      </c>
      <c r="C17" s="626">
        <v>38746</v>
      </c>
      <c r="D17" s="624">
        <f>'MD Rates'!E410</f>
        <v>38746</v>
      </c>
      <c r="E17" s="6">
        <f>IF(F17="Yes",'MD Rates'!$H$1,H17)</f>
        <v>44652</v>
      </c>
      <c r="F17" s="259" t="str">
        <f t="shared" si="0"/>
        <v>No</v>
      </c>
      <c r="H17" s="759">
        <v>44652</v>
      </c>
      <c r="I17" s="954" t="s">
        <v>1281</v>
      </c>
      <c r="J17" s="957" t="s">
        <v>1287</v>
      </c>
      <c r="K17" s="958" t="s">
        <v>1293</v>
      </c>
      <c r="L17" s="958" t="s">
        <v>1308</v>
      </c>
      <c r="M17" s="958" t="s">
        <v>1360</v>
      </c>
      <c r="N17" s="958" t="s">
        <v>1371</v>
      </c>
      <c r="O17" s="968" t="s">
        <v>1380</v>
      </c>
    </row>
    <row r="18" spans="1:15" ht="15" hidden="1" thickTop="1" x14ac:dyDescent="0.35">
      <c r="A18" t="s">
        <v>756</v>
      </c>
      <c r="B18" s="5">
        <v>140</v>
      </c>
      <c r="C18" s="626">
        <v>39892</v>
      </c>
      <c r="D18" s="624">
        <f>'MD Rates'!G407</f>
        <v>39892</v>
      </c>
      <c r="E18" s="6">
        <f>IF(F18="Yes",'MD Rates'!$H$1,H18)</f>
        <v>44652</v>
      </c>
      <c r="F18" s="259" t="str">
        <f t="shared" si="0"/>
        <v>No</v>
      </c>
      <c r="H18" s="759">
        <v>44652</v>
      </c>
      <c r="I18" s="954" t="s">
        <v>1304</v>
      </c>
      <c r="J18" s="103"/>
    </row>
    <row r="19" spans="1:15" ht="15" hidden="1" thickTop="1" x14ac:dyDescent="0.35">
      <c r="A19" s="10" t="s">
        <v>756</v>
      </c>
      <c r="B19" s="11">
        <v>145</v>
      </c>
      <c r="C19" s="747">
        <v>40257</v>
      </c>
      <c r="D19" s="817">
        <f>'MD Rates'!E10</f>
        <v>40257</v>
      </c>
      <c r="E19" s="60">
        <f>IF(F19="Yes",'MD Rates'!$H$1,H19)</f>
        <v>44652</v>
      </c>
      <c r="F19" s="809" t="str">
        <f t="shared" si="0"/>
        <v>No</v>
      </c>
      <c r="G19" s="10"/>
      <c r="H19" s="759">
        <v>44652</v>
      </c>
      <c r="I19" s="954" t="s">
        <v>912</v>
      </c>
      <c r="J19" s="957" t="s">
        <v>914</v>
      </c>
      <c r="K19" s="958" t="s">
        <v>905</v>
      </c>
      <c r="L19" s="958" t="s">
        <v>907</v>
      </c>
      <c r="M19" s="958" t="s">
        <v>1006</v>
      </c>
    </row>
    <row r="20" spans="1:15" ht="15" hidden="1" thickTop="1" x14ac:dyDescent="0.35">
      <c r="A20" t="s">
        <v>756</v>
      </c>
      <c r="B20" s="5">
        <v>150</v>
      </c>
      <c r="C20" s="626">
        <v>40492</v>
      </c>
      <c r="D20" s="624">
        <f>'MD Rates'!F410</f>
        <v>40492</v>
      </c>
      <c r="E20" s="6">
        <f>IF(F20="Yes",'MD Rates'!$H$1,H20)</f>
        <v>44652</v>
      </c>
      <c r="F20" s="259" t="str">
        <f t="shared" si="0"/>
        <v>No</v>
      </c>
      <c r="H20" s="759">
        <v>44652</v>
      </c>
      <c r="I20" s="954" t="s">
        <v>1282</v>
      </c>
      <c r="J20" s="957" t="s">
        <v>1288</v>
      </c>
      <c r="K20" s="958" t="s">
        <v>1294</v>
      </c>
      <c r="L20" s="958" t="s">
        <v>1309</v>
      </c>
      <c r="M20" s="958" t="s">
        <v>1361</v>
      </c>
      <c r="N20" s="958" t="s">
        <v>1372</v>
      </c>
      <c r="O20" s="968" t="s">
        <v>1362</v>
      </c>
    </row>
    <row r="21" spans="1:15" ht="15" hidden="1" thickTop="1" x14ac:dyDescent="0.35">
      <c r="A21" t="s">
        <v>756</v>
      </c>
      <c r="B21" s="5">
        <v>160</v>
      </c>
      <c r="C21" s="626">
        <v>42393</v>
      </c>
      <c r="D21" s="258">
        <f>'MD Rates'!D417</f>
        <v>42393</v>
      </c>
      <c r="E21" s="6">
        <f>IF(F21="Yes",'MD Rates'!$H$1,H21)</f>
        <v>44287</v>
      </c>
      <c r="F21" s="259" t="str">
        <f t="shared" si="0"/>
        <v>No</v>
      </c>
      <c r="H21" s="759">
        <v>44287</v>
      </c>
      <c r="I21" s="923"/>
      <c r="J21" s="259"/>
      <c r="K21"/>
      <c r="L21"/>
      <c r="M21"/>
    </row>
    <row r="22" spans="1:15" ht="15" hidden="1" thickTop="1" x14ac:dyDescent="0.35">
      <c r="A22" t="s">
        <v>756</v>
      </c>
      <c r="B22" s="5">
        <v>165</v>
      </c>
      <c r="C22" s="626">
        <v>42393</v>
      </c>
      <c r="D22" s="282">
        <f>'MD Rates'!D245</f>
        <v>42393</v>
      </c>
      <c r="E22" s="6">
        <f>IF(F22="Yes",'MD Rates'!$H$1,H22)</f>
        <v>44287</v>
      </c>
      <c r="F22" s="259" t="str">
        <f t="shared" si="0"/>
        <v>No</v>
      </c>
      <c r="H22" s="759">
        <v>44287</v>
      </c>
      <c r="I22" s="923"/>
      <c r="J22" s="259"/>
      <c r="K22"/>
      <c r="L22"/>
      <c r="M22"/>
    </row>
    <row r="23" spans="1:15" ht="15" hidden="1" thickTop="1" x14ac:dyDescent="0.35">
      <c r="A23" t="s">
        <v>756</v>
      </c>
      <c r="B23" s="5">
        <v>170</v>
      </c>
      <c r="C23" s="626">
        <v>41960</v>
      </c>
      <c r="D23" s="624">
        <f>'MD Rates'!H407</f>
        <v>41960</v>
      </c>
      <c r="E23" s="6">
        <f>IF(F23="Yes",'MD Rates'!$H$1,H23)</f>
        <v>44652</v>
      </c>
      <c r="F23" s="259" t="str">
        <f t="shared" si="0"/>
        <v>No</v>
      </c>
      <c r="H23" s="759">
        <v>44652</v>
      </c>
      <c r="I23" s="954" t="s">
        <v>1305</v>
      </c>
      <c r="J23" s="103"/>
    </row>
    <row r="24" spans="1:15" ht="15" hidden="1" thickTop="1" x14ac:dyDescent="0.35">
      <c r="A24" t="s">
        <v>756</v>
      </c>
      <c r="B24" s="5">
        <v>180</v>
      </c>
      <c r="C24" s="626">
        <v>43413</v>
      </c>
      <c r="D24" s="258">
        <f>'MD Rates'!C415</f>
        <v>43413</v>
      </c>
      <c r="E24" s="6">
        <f>IF(F24="Yes",'MD Rates'!$H$1,H24)</f>
        <v>44287</v>
      </c>
      <c r="F24" s="259" t="str">
        <f t="shared" si="0"/>
        <v>No</v>
      </c>
      <c r="H24" s="759">
        <v>44287</v>
      </c>
      <c r="I24" s="923"/>
      <c r="J24" s="259"/>
      <c r="K24"/>
      <c r="L24"/>
      <c r="M24"/>
    </row>
    <row r="25" spans="1:15" ht="15" hidden="1" thickTop="1" x14ac:dyDescent="0.35">
      <c r="A25" s="10" t="s">
        <v>756</v>
      </c>
      <c r="B25" s="11">
        <v>190</v>
      </c>
      <c r="C25" s="626">
        <v>42598</v>
      </c>
      <c r="D25" s="282">
        <f>'MD Rates'!G410</f>
        <v>42598</v>
      </c>
      <c r="E25" s="6">
        <f>IF(F25="Yes",'MD Rates'!$H$1,H25)</f>
        <v>44652</v>
      </c>
      <c r="F25" s="259" t="str">
        <f t="shared" si="0"/>
        <v>No</v>
      </c>
      <c r="H25" s="759">
        <v>44652</v>
      </c>
      <c r="I25" s="954" t="s">
        <v>1283</v>
      </c>
      <c r="J25" s="957" t="s">
        <v>1289</v>
      </c>
      <c r="K25" s="958" t="s">
        <v>1295</v>
      </c>
      <c r="L25" s="958" t="s">
        <v>1310</v>
      </c>
      <c r="M25" s="958" t="s">
        <v>1363</v>
      </c>
      <c r="N25" s="958" t="s">
        <v>1373</v>
      </c>
      <c r="O25" s="968" t="s">
        <v>1356</v>
      </c>
    </row>
    <row r="26" spans="1:15" ht="15" hidden="1" thickTop="1" x14ac:dyDescent="0.35">
      <c r="A26" t="s">
        <v>756</v>
      </c>
      <c r="B26" s="5">
        <v>200</v>
      </c>
      <c r="C26" s="626">
        <v>44028</v>
      </c>
      <c r="D26" s="258">
        <f>'MD Rates'!I407</f>
        <v>44028</v>
      </c>
      <c r="E26" s="6">
        <f>IF(F26="Yes",'MD Rates'!$H$1,H26)</f>
        <v>44652</v>
      </c>
      <c r="F26" s="259" t="str">
        <f t="shared" si="0"/>
        <v>No</v>
      </c>
      <c r="H26" s="759">
        <v>44652</v>
      </c>
      <c r="I26" s="954" t="s">
        <v>1302</v>
      </c>
      <c r="J26" s="103"/>
    </row>
    <row r="27" spans="1:15" ht="15" hidden="1" thickTop="1" x14ac:dyDescent="0.35">
      <c r="A27" t="s">
        <v>756</v>
      </c>
      <c r="B27" s="5">
        <v>210</v>
      </c>
      <c r="C27" s="626">
        <v>45509</v>
      </c>
      <c r="D27" s="258">
        <f>'MD Rates'!E417</f>
        <v>45509</v>
      </c>
      <c r="E27" s="6">
        <f>IF(F27="Yes",'MD Rates'!$H$1,H27)</f>
        <v>44287</v>
      </c>
      <c r="F27" s="259" t="str">
        <f t="shared" si="0"/>
        <v>No</v>
      </c>
      <c r="H27" s="759">
        <v>44287</v>
      </c>
      <c r="I27" s="923"/>
      <c r="J27" s="259"/>
      <c r="K27"/>
      <c r="L27"/>
      <c r="M27"/>
    </row>
    <row r="28" spans="1:15" ht="15" hidden="1" thickTop="1" x14ac:dyDescent="0.35">
      <c r="A28" t="s">
        <v>756</v>
      </c>
      <c r="B28" s="5">
        <v>220</v>
      </c>
      <c r="C28" s="626">
        <v>44705</v>
      </c>
      <c r="D28" s="624">
        <f>'MD Rates'!H410</f>
        <v>44705</v>
      </c>
      <c r="E28" s="6">
        <f>IF(F28="Yes",'MD Rates'!$H$1,H28)</f>
        <v>44652</v>
      </c>
      <c r="F28" s="259" t="str">
        <f t="shared" si="0"/>
        <v>No</v>
      </c>
      <c r="H28" s="759">
        <v>44652</v>
      </c>
      <c r="I28" s="954" t="s">
        <v>1284</v>
      </c>
      <c r="J28" s="957" t="s">
        <v>1290</v>
      </c>
      <c r="K28" s="958" t="s">
        <v>1296</v>
      </c>
      <c r="L28" s="958" t="s">
        <v>1311</v>
      </c>
      <c r="M28" s="958" t="s">
        <v>1364</v>
      </c>
      <c r="N28" s="958" t="s">
        <v>1374</v>
      </c>
      <c r="O28" s="968" t="s">
        <v>1381</v>
      </c>
    </row>
    <row r="29" spans="1:15" ht="15" hidden="1" thickTop="1" x14ac:dyDescent="0.35">
      <c r="A29" t="s">
        <v>756</v>
      </c>
      <c r="B29" s="5">
        <v>225</v>
      </c>
      <c r="C29" s="626">
        <v>46017</v>
      </c>
      <c r="D29" s="282">
        <f>'MD Rates'!D246</f>
        <v>46017</v>
      </c>
      <c r="E29" s="6">
        <f>IF(F29="Yes",'MD Rates'!$H$1,H29)</f>
        <v>44287</v>
      </c>
      <c r="F29" s="259" t="str">
        <f t="shared" si="0"/>
        <v>No</v>
      </c>
      <c r="H29" s="759">
        <v>44287</v>
      </c>
      <c r="I29" s="923"/>
      <c r="J29" s="259"/>
      <c r="K29"/>
      <c r="L29"/>
      <c r="M29"/>
    </row>
    <row r="30" spans="1:15" ht="15" hidden="1" thickTop="1" x14ac:dyDescent="0.35">
      <c r="A30" t="s">
        <v>756</v>
      </c>
      <c r="B30" s="5">
        <v>240</v>
      </c>
      <c r="C30" s="626">
        <v>46812</v>
      </c>
      <c r="D30" s="624">
        <f>'MD Rates'!I410</f>
        <v>46812</v>
      </c>
      <c r="E30" s="6">
        <f>IF(F30="Yes",'MD Rates'!$H$1,H30)</f>
        <v>44652</v>
      </c>
      <c r="F30" s="259" t="str">
        <f t="shared" si="0"/>
        <v>No</v>
      </c>
      <c r="H30" s="759">
        <v>44652</v>
      </c>
      <c r="I30" s="954" t="s">
        <v>1297</v>
      </c>
      <c r="J30" s="957" t="s">
        <v>1312</v>
      </c>
      <c r="K30" s="958" t="s">
        <v>1365</v>
      </c>
      <c r="L30" s="967" t="s">
        <v>1382</v>
      </c>
    </row>
    <row r="31" spans="1:15" ht="15" hidden="1" thickTop="1" x14ac:dyDescent="0.35">
      <c r="A31" t="s">
        <v>756</v>
      </c>
      <c r="B31" s="886">
        <v>241</v>
      </c>
      <c r="C31" s="626">
        <v>50373</v>
      </c>
      <c r="D31" s="624">
        <f>'MD Rates'!C309</f>
        <v>50373</v>
      </c>
      <c r="E31" s="6">
        <f>IF(F31="Yes",'MD Rates'!$H$1,H31)</f>
        <v>44652</v>
      </c>
      <c r="F31" s="259" t="str">
        <f t="shared" si="0"/>
        <v>No</v>
      </c>
      <c r="H31" s="759">
        <v>44652</v>
      </c>
      <c r="I31" s="954" t="s">
        <v>1207</v>
      </c>
      <c r="J31" s="103"/>
    </row>
    <row r="32" spans="1:15" ht="15" hidden="1" thickTop="1" x14ac:dyDescent="0.35">
      <c r="A32" t="s">
        <v>756</v>
      </c>
      <c r="B32" s="886">
        <v>242</v>
      </c>
      <c r="C32" s="626">
        <v>50373</v>
      </c>
      <c r="D32" s="624">
        <f>'MD Rates'!C310</f>
        <v>50373</v>
      </c>
      <c r="E32" s="6">
        <f>IF(F32="Yes",'MD Rates'!$H$1,H32)</f>
        <v>44652</v>
      </c>
      <c r="F32" s="259" t="str">
        <f t="shared" si="0"/>
        <v>No</v>
      </c>
      <c r="H32" s="759">
        <v>44652</v>
      </c>
      <c r="I32" s="954" t="s">
        <v>1208</v>
      </c>
      <c r="J32" s="103"/>
    </row>
    <row r="33" spans="1:14" ht="15" hidden="1" thickTop="1" x14ac:dyDescent="0.35">
      <c r="A33" t="s">
        <v>756</v>
      </c>
      <c r="B33" s="5">
        <v>250</v>
      </c>
      <c r="C33" s="626">
        <v>48012</v>
      </c>
      <c r="D33" s="282">
        <f>'MD Rates'!D415</f>
        <v>48012</v>
      </c>
      <c r="E33" s="6">
        <f>IF(F33="Yes",'MD Rates'!$H$1,H33)</f>
        <v>44287</v>
      </c>
      <c r="F33" s="259" t="str">
        <f t="shared" si="0"/>
        <v>No</v>
      </c>
      <c r="H33" s="759">
        <v>44287</v>
      </c>
      <c r="I33" s="923"/>
      <c r="J33" s="259"/>
      <c r="K33"/>
      <c r="L33"/>
      <c r="M33"/>
    </row>
    <row r="34" spans="1:14" ht="15" hidden="1" thickTop="1" x14ac:dyDescent="0.35">
      <c r="A34" s="287" t="s">
        <v>756</v>
      </c>
      <c r="B34" s="288">
        <v>260</v>
      </c>
      <c r="C34" s="760">
        <v>50187.45</v>
      </c>
      <c r="D34" s="757">
        <f>ROUND('MD Rates'!G397*52.1428,2)</f>
        <v>50187.45</v>
      </c>
      <c r="E34" s="6">
        <f>IF(F34="Yes",'MD Rates'!$H$1,H34)</f>
        <v>44287</v>
      </c>
      <c r="F34" s="259" t="str">
        <f t="shared" si="0"/>
        <v>No</v>
      </c>
      <c r="H34" s="759">
        <v>44287</v>
      </c>
      <c r="I34" s="923"/>
      <c r="J34" s="259"/>
      <c r="K34"/>
      <c r="L34"/>
      <c r="M34"/>
    </row>
    <row r="35" spans="1:14" ht="15" hidden="1" thickTop="1" x14ac:dyDescent="0.35">
      <c r="A35" s="287" t="s">
        <v>756</v>
      </c>
      <c r="B35" s="288">
        <v>265</v>
      </c>
      <c r="C35" s="760">
        <v>50734.94</v>
      </c>
      <c r="D35" s="757">
        <f>ROUND('MD Rates'!G392*52.1428,2)</f>
        <v>50734.94</v>
      </c>
      <c r="E35" s="6">
        <f>IF(F35="Yes",'MD Rates'!$H$1,H35)</f>
        <v>44287</v>
      </c>
      <c r="F35" s="259" t="str">
        <f>IF(C35&lt;&gt;D35,"Yes","No")</f>
        <v>No</v>
      </c>
      <c r="H35" s="759">
        <v>44287</v>
      </c>
      <c r="I35" s="923"/>
      <c r="J35" s="259"/>
      <c r="K35"/>
      <c r="L35"/>
      <c r="M35"/>
    </row>
    <row r="36" spans="1:14" ht="15" hidden="1" thickTop="1" x14ac:dyDescent="0.35">
      <c r="A36" t="s">
        <v>756</v>
      </c>
      <c r="B36" s="5">
        <v>270</v>
      </c>
      <c r="C36" s="626">
        <v>48627</v>
      </c>
      <c r="D36" s="258">
        <f>'MD Rates'!F417</f>
        <v>48627</v>
      </c>
      <c r="E36" s="6">
        <f>IF(F36="Yes",'MD Rates'!$H$1,H36)</f>
        <v>44287</v>
      </c>
      <c r="F36" s="259" t="str">
        <f t="shared" si="0"/>
        <v>No</v>
      </c>
      <c r="H36" s="759">
        <v>44287</v>
      </c>
      <c r="I36" s="923"/>
      <c r="J36" s="259"/>
      <c r="K36"/>
      <c r="L36"/>
      <c r="M36"/>
    </row>
    <row r="37" spans="1:14" ht="15" hidden="1" thickTop="1" x14ac:dyDescent="0.35">
      <c r="A37" t="s">
        <v>756</v>
      </c>
      <c r="B37" s="5">
        <v>280</v>
      </c>
      <c r="C37" s="626">
        <v>48918</v>
      </c>
      <c r="D37" s="624">
        <f>'MD Rates'!J410</f>
        <v>48918</v>
      </c>
      <c r="E37" s="6">
        <f>IF(F37="Yes",'MD Rates'!$H$1,H37)</f>
        <v>44652</v>
      </c>
      <c r="F37" s="259" t="str">
        <f t="shared" si="0"/>
        <v>No</v>
      </c>
      <c r="H37" s="759">
        <v>44652</v>
      </c>
      <c r="I37" s="954" t="s">
        <v>1298</v>
      </c>
      <c r="J37" s="957" t="s">
        <v>1313</v>
      </c>
      <c r="K37" s="958" t="s">
        <v>1366</v>
      </c>
      <c r="L37" s="967" t="s">
        <v>1383</v>
      </c>
    </row>
    <row r="38" spans="1:14" ht="15" hidden="1" thickTop="1" x14ac:dyDescent="0.35">
      <c r="A38" t="s">
        <v>756</v>
      </c>
      <c r="B38" s="5">
        <v>285</v>
      </c>
      <c r="C38" s="626">
        <v>50730</v>
      </c>
      <c r="D38" s="282">
        <f>'MD Rates'!D247</f>
        <v>50730</v>
      </c>
      <c r="E38" s="6">
        <f>IF(F38="Yes",'MD Rates'!$H$1,H38)</f>
        <v>44287</v>
      </c>
      <c r="F38" s="259" t="str">
        <f t="shared" si="0"/>
        <v>No</v>
      </c>
      <c r="H38" s="759">
        <v>44287</v>
      </c>
      <c r="I38" s="923"/>
      <c r="J38" s="259"/>
      <c r="K38"/>
      <c r="L38"/>
      <c r="M38"/>
    </row>
    <row r="39" spans="1:14" ht="15" hidden="1" thickTop="1" x14ac:dyDescent="0.35">
      <c r="A39" s="758" t="s">
        <v>756</v>
      </c>
      <c r="B39" s="912">
        <v>286</v>
      </c>
      <c r="C39" s="760">
        <v>49749.45</v>
      </c>
      <c r="D39" s="757">
        <f>ROUND('MD Rates'!$G$390*52.1428,2)</f>
        <v>49749.45</v>
      </c>
      <c r="E39" s="6">
        <f>IF(F39="Yes",'MD Rates'!$H$1,H39)</f>
        <v>44287</v>
      </c>
      <c r="F39" s="259" t="str">
        <f t="shared" si="0"/>
        <v>No</v>
      </c>
      <c r="H39" s="759">
        <v>44287</v>
      </c>
      <c r="I39" s="759"/>
      <c r="J39" s="259"/>
      <c r="K39"/>
      <c r="L39"/>
      <c r="M39"/>
    </row>
    <row r="40" spans="1:14" ht="15" hidden="1" thickTop="1" x14ac:dyDescent="0.35">
      <c r="A40" t="s">
        <v>756</v>
      </c>
      <c r="B40" s="5">
        <v>290</v>
      </c>
      <c r="C40" s="626">
        <v>51746</v>
      </c>
      <c r="D40" s="258">
        <f>'MD Rates'!G417</f>
        <v>51746</v>
      </c>
      <c r="E40" s="6">
        <f>IF(F40="Yes",'MD Rates'!$H$1,H40)</f>
        <v>44287</v>
      </c>
      <c r="F40" s="259" t="str">
        <f t="shared" si="0"/>
        <v>No</v>
      </c>
      <c r="H40" s="759">
        <v>44287</v>
      </c>
      <c r="I40" s="923"/>
      <c r="J40" s="259"/>
      <c r="K40"/>
      <c r="L40"/>
      <c r="M40"/>
    </row>
    <row r="41" spans="1:14" ht="15" hidden="1" thickTop="1" x14ac:dyDescent="0.35">
      <c r="A41" s="10" t="s">
        <v>756</v>
      </c>
      <c r="B41" s="11">
        <v>295</v>
      </c>
      <c r="C41" s="747">
        <v>51017</v>
      </c>
      <c r="D41" s="817">
        <f>'MD Rates'!E15</f>
        <v>51017</v>
      </c>
      <c r="E41" s="60">
        <f>IF(F41="Yes",'MD Rates'!$H$1,H41)</f>
        <v>44652</v>
      </c>
      <c r="F41" s="809" t="str">
        <f t="shared" si="0"/>
        <v>No</v>
      </c>
      <c r="G41" s="10"/>
      <c r="H41" s="759">
        <v>44652</v>
      </c>
      <c r="I41" s="954" t="s">
        <v>916</v>
      </c>
      <c r="J41" s="957" t="s">
        <v>918</v>
      </c>
      <c r="K41" s="958" t="s">
        <v>920</v>
      </c>
      <c r="L41" s="958" t="s">
        <v>909</v>
      </c>
      <c r="M41" s="958" t="s">
        <v>1270</v>
      </c>
      <c r="N41" s="958" t="s">
        <v>1007</v>
      </c>
    </row>
    <row r="42" spans="1:14" ht="15" hidden="1" thickTop="1" x14ac:dyDescent="0.35">
      <c r="A42" t="s">
        <v>756</v>
      </c>
      <c r="B42" s="5">
        <v>300</v>
      </c>
      <c r="C42" s="626">
        <v>51025</v>
      </c>
      <c r="D42" s="624">
        <f>'MD Rates'!K410</f>
        <v>51025</v>
      </c>
      <c r="E42" s="6">
        <f>IF(F42="Yes",'MD Rates'!$H$1,H42)</f>
        <v>44652</v>
      </c>
      <c r="F42" s="259" t="str">
        <f t="shared" si="0"/>
        <v>No</v>
      </c>
      <c r="H42" s="759">
        <v>44652</v>
      </c>
      <c r="I42" s="954" t="s">
        <v>1299</v>
      </c>
      <c r="J42" s="957" t="s">
        <v>1314</v>
      </c>
      <c r="K42" s="958" t="s">
        <v>1367</v>
      </c>
      <c r="L42" s="967" t="s">
        <v>1384</v>
      </c>
    </row>
    <row r="43" spans="1:14" ht="15" hidden="1" thickTop="1" x14ac:dyDescent="0.35">
      <c r="A43" t="s">
        <v>756</v>
      </c>
      <c r="B43" s="886">
        <v>301</v>
      </c>
      <c r="C43" s="626">
        <v>50373</v>
      </c>
      <c r="D43" s="624">
        <f>'MD Rates'!C311</f>
        <v>50373</v>
      </c>
      <c r="E43" s="6">
        <f>IF(F43="Yes",'MD Rates'!$H$1,H43)</f>
        <v>44652</v>
      </c>
      <c r="F43" s="259" t="str">
        <f t="shared" si="0"/>
        <v>No</v>
      </c>
      <c r="H43" s="759">
        <v>44652</v>
      </c>
      <c r="I43" s="954" t="s">
        <v>1209</v>
      </c>
      <c r="J43" s="103"/>
    </row>
    <row r="44" spans="1:14" ht="15" hidden="1" thickTop="1" x14ac:dyDescent="0.35">
      <c r="A44" t="s">
        <v>756</v>
      </c>
      <c r="B44" s="5">
        <v>310</v>
      </c>
      <c r="C44" s="626">
        <v>52610</v>
      </c>
      <c r="D44" s="258">
        <f>'MD Rates'!E415</f>
        <v>52610</v>
      </c>
      <c r="E44" s="6">
        <f>IF(F44="Yes",'MD Rates'!$H$1,H44)</f>
        <v>44287</v>
      </c>
      <c r="F44" s="259" t="str">
        <f t="shared" si="0"/>
        <v>No</v>
      </c>
      <c r="H44" s="759">
        <v>44287</v>
      </c>
      <c r="I44" s="923"/>
      <c r="J44" s="259"/>
      <c r="K44"/>
      <c r="L44"/>
      <c r="M44"/>
    </row>
    <row r="45" spans="1:14" ht="15" hidden="1" thickTop="1" x14ac:dyDescent="0.35">
      <c r="A45" s="10" t="s">
        <v>756</v>
      </c>
      <c r="B45" s="11">
        <v>314</v>
      </c>
      <c r="C45" s="626">
        <v>53132</v>
      </c>
      <c r="D45" s="624">
        <f>'MD Rates'!L410</f>
        <v>53132</v>
      </c>
      <c r="E45" s="6">
        <f>IF(F45="Yes",'MD Rates'!$H$1,H45)</f>
        <v>44652</v>
      </c>
      <c r="F45" s="259" t="str">
        <f>IF(C45&lt;&gt;D45,"Yes","No")</f>
        <v>No</v>
      </c>
      <c r="H45" s="759">
        <v>44652</v>
      </c>
      <c r="I45" s="954" t="s">
        <v>1315</v>
      </c>
      <c r="J45" s="957" t="s">
        <v>1316</v>
      </c>
      <c r="K45" s="958" t="s">
        <v>1368</v>
      </c>
      <c r="L45" s="967" t="s">
        <v>1385</v>
      </c>
    </row>
    <row r="46" spans="1:14" ht="15" hidden="1" thickTop="1" x14ac:dyDescent="0.35">
      <c r="A46" s="10" t="s">
        <v>756</v>
      </c>
      <c r="B46" s="11">
        <v>315</v>
      </c>
      <c r="C46" s="626">
        <v>53255</v>
      </c>
      <c r="D46" s="282">
        <f>'MD Rates'!D248</f>
        <v>53255</v>
      </c>
      <c r="E46" s="6">
        <f>IF(F46="Yes",'MD Rates'!$H$1,H46)</f>
        <v>44287</v>
      </c>
      <c r="F46" s="259" t="str">
        <f>IF(C46&lt;&gt;D46,"Yes","No")</f>
        <v>No</v>
      </c>
      <c r="H46" s="759">
        <v>44287</v>
      </c>
      <c r="I46" s="923"/>
      <c r="J46" s="259"/>
      <c r="K46"/>
      <c r="L46"/>
      <c r="M46"/>
    </row>
    <row r="47" spans="1:14" ht="15" hidden="1" thickTop="1" x14ac:dyDescent="0.35">
      <c r="A47" s="10" t="s">
        <v>756</v>
      </c>
      <c r="B47" s="11">
        <v>317</v>
      </c>
      <c r="C47" s="626">
        <v>58398</v>
      </c>
      <c r="D47" s="282">
        <f>'MD Rates'!E18</f>
        <v>58398</v>
      </c>
      <c r="E47" s="6">
        <f>IF(F47="Yes",'MD Rates'!$H$1,H47)</f>
        <v>44652</v>
      </c>
      <c r="F47" s="259" t="str">
        <f>IF(C47&lt;&gt;D47,"Yes","No")</f>
        <v>No</v>
      </c>
      <c r="H47" s="759">
        <v>44652</v>
      </c>
      <c r="I47" s="954" t="s">
        <v>922</v>
      </c>
      <c r="J47" s="957" t="s">
        <v>924</v>
      </c>
      <c r="K47" s="958" t="s">
        <v>926</v>
      </c>
      <c r="L47" s="958" t="s">
        <v>1271</v>
      </c>
      <c r="M47" s="958" t="s">
        <v>1192</v>
      </c>
    </row>
    <row r="48" spans="1:14" ht="15" hidden="1" thickTop="1" x14ac:dyDescent="0.35">
      <c r="A48" s="10" t="s">
        <v>756</v>
      </c>
      <c r="B48" s="11">
        <v>318</v>
      </c>
      <c r="C48" s="626">
        <v>54862</v>
      </c>
      <c r="D48" s="258">
        <f>'MD Rates'!H417</f>
        <v>54862</v>
      </c>
      <c r="E48" s="6">
        <f>IF(F48="Yes",'MD Rates'!$H$1,H48)</f>
        <v>44287</v>
      </c>
      <c r="F48" s="259" t="str">
        <f>IF(C48&lt;&gt;D48,"Yes","No")</f>
        <v>No</v>
      </c>
      <c r="H48" s="759">
        <v>44287</v>
      </c>
      <c r="I48" s="923"/>
      <c r="J48" s="259"/>
      <c r="K48"/>
      <c r="L48"/>
      <c r="M48"/>
    </row>
    <row r="49" spans="1:13" ht="15" hidden="1" thickTop="1" x14ac:dyDescent="0.35">
      <c r="A49" t="s">
        <v>756</v>
      </c>
      <c r="B49" s="5">
        <v>320</v>
      </c>
      <c r="C49" s="626">
        <v>55416</v>
      </c>
      <c r="D49" s="258">
        <f>'MD Rates'!H419</f>
        <v>55416</v>
      </c>
      <c r="E49" s="6">
        <f>IF(F49="Yes",'MD Rates'!$H$1,H49)</f>
        <v>44287</v>
      </c>
      <c r="F49" s="259" t="str">
        <f t="shared" si="0"/>
        <v>No</v>
      </c>
      <c r="H49" s="759">
        <v>44287</v>
      </c>
      <c r="I49" s="923"/>
      <c r="J49" s="259"/>
      <c r="K49"/>
      <c r="L49"/>
      <c r="M49"/>
    </row>
    <row r="50" spans="1:13" ht="15" thickTop="1" x14ac:dyDescent="0.35">
      <c r="A50" t="s">
        <v>756</v>
      </c>
      <c r="B50" s="5">
        <v>330</v>
      </c>
      <c r="C50" s="626">
        <v>54907.41</v>
      </c>
      <c r="D50" s="258">
        <f>ROUND('MD Rates'!G461*37*52.1428,2)</f>
        <v>57376.89</v>
      </c>
      <c r="E50" s="6">
        <f>IF(F50="Yes",'MD Rates'!$H$1,H50)</f>
        <v>44652</v>
      </c>
      <c r="F50" s="259" t="str">
        <f t="shared" si="0"/>
        <v>Yes</v>
      </c>
      <c r="H50" s="759">
        <v>44287</v>
      </c>
      <c r="I50" s="988"/>
      <c r="J50" s="259"/>
      <c r="K50"/>
      <c r="L50"/>
      <c r="M50"/>
    </row>
    <row r="51" spans="1:13" ht="14.5" hidden="1" x14ac:dyDescent="0.35">
      <c r="A51" t="s">
        <v>756</v>
      </c>
      <c r="B51" s="5">
        <v>335</v>
      </c>
      <c r="C51" s="626">
        <v>56894</v>
      </c>
      <c r="D51" s="282">
        <f>'MD Rates'!D249</f>
        <v>56894</v>
      </c>
      <c r="E51" s="6">
        <f>IF(F51="Yes",'MD Rates'!$H$1,H51)</f>
        <v>44287</v>
      </c>
      <c r="F51" s="259" t="str">
        <f>IF(C51&lt;&gt;D51,"Yes","No")</f>
        <v>No</v>
      </c>
      <c r="H51" s="759">
        <v>44287</v>
      </c>
      <c r="I51" s="923"/>
      <c r="J51" s="259"/>
      <c r="K51"/>
      <c r="L51"/>
      <c r="M51"/>
    </row>
    <row r="52" spans="1:13" ht="14.5" hidden="1" x14ac:dyDescent="0.35">
      <c r="A52" t="s">
        <v>756</v>
      </c>
      <c r="B52" s="5">
        <v>340</v>
      </c>
      <c r="C52" s="626">
        <v>57112</v>
      </c>
      <c r="D52" s="258">
        <f>'MD Rates'!C427*11</f>
        <v>57112</v>
      </c>
      <c r="E52" s="6">
        <f>IF(F52="Yes",'MD Rates'!$H$1,H52)</f>
        <v>44287</v>
      </c>
      <c r="F52" s="259" t="str">
        <f t="shared" si="0"/>
        <v>No</v>
      </c>
      <c r="H52" s="759">
        <v>44287</v>
      </c>
      <c r="I52" s="923"/>
      <c r="J52" s="259"/>
      <c r="K52"/>
      <c r="L52"/>
      <c r="M52"/>
    </row>
    <row r="53" spans="1:13" ht="14.5" hidden="1" x14ac:dyDescent="0.35">
      <c r="A53" t="s">
        <v>756</v>
      </c>
      <c r="B53" s="5">
        <v>350</v>
      </c>
      <c r="C53" s="626">
        <v>57207</v>
      </c>
      <c r="D53" s="258">
        <f>'MD Rates'!F415</f>
        <v>57207</v>
      </c>
      <c r="E53" s="6">
        <f>IF(F53="Yes",'MD Rates'!$H$1,H53)</f>
        <v>44287</v>
      </c>
      <c r="F53" s="259" t="str">
        <f t="shared" si="0"/>
        <v>No</v>
      </c>
      <c r="H53" s="759">
        <v>44287</v>
      </c>
      <c r="I53" s="923"/>
      <c r="J53" s="259"/>
      <c r="K53"/>
      <c r="L53"/>
      <c r="M53"/>
    </row>
    <row r="54" spans="1:13" ht="14.5" hidden="1" x14ac:dyDescent="0.35">
      <c r="A54" t="s">
        <v>756</v>
      </c>
      <c r="B54" s="886">
        <v>351</v>
      </c>
      <c r="C54" s="626">
        <v>56906</v>
      </c>
      <c r="D54" s="624">
        <f>'MD Rates'!C312</f>
        <v>56906</v>
      </c>
      <c r="E54" s="6">
        <f>IF(F54="Yes",'MD Rates'!$H$1,H54)</f>
        <v>44652</v>
      </c>
      <c r="F54" s="259" t="str">
        <f t="shared" si="0"/>
        <v>No</v>
      </c>
      <c r="H54" s="759">
        <v>44652</v>
      </c>
      <c r="I54" s="954" t="s">
        <v>1210</v>
      </c>
      <c r="J54" s="959"/>
    </row>
    <row r="55" spans="1:13" ht="14.5" hidden="1" x14ac:dyDescent="0.35">
      <c r="A55" t="s">
        <v>756</v>
      </c>
      <c r="B55" s="886">
        <v>352</v>
      </c>
      <c r="C55" s="626">
        <v>56906</v>
      </c>
      <c r="D55" s="624">
        <f>'MD Rates'!C313</f>
        <v>56906</v>
      </c>
      <c r="E55" s="6">
        <f>IF(F55="Yes",'MD Rates'!$H$1,H55)</f>
        <v>44652</v>
      </c>
      <c r="F55" s="259" t="str">
        <f t="shared" si="0"/>
        <v>No</v>
      </c>
      <c r="H55" s="759">
        <v>44652</v>
      </c>
      <c r="I55" s="954" t="s">
        <v>1211</v>
      </c>
      <c r="J55" s="959"/>
    </row>
    <row r="56" spans="1:13" ht="14.5" hidden="1" x14ac:dyDescent="0.35">
      <c r="A56" t="s">
        <v>756</v>
      </c>
      <c r="B56" s="5">
        <v>360</v>
      </c>
      <c r="C56" s="626">
        <v>57981</v>
      </c>
      <c r="D56" s="258">
        <f>'MD Rates'!I417</f>
        <v>57981</v>
      </c>
      <c r="E56" s="6">
        <f>IF(F56="Yes",'MD Rates'!$H$1,H56)</f>
        <v>44287</v>
      </c>
      <c r="F56" s="259" t="str">
        <f t="shared" si="0"/>
        <v>No</v>
      </c>
      <c r="H56" s="759">
        <v>44287</v>
      </c>
      <c r="I56" s="923"/>
      <c r="J56" s="259"/>
      <c r="K56"/>
      <c r="L56"/>
      <c r="M56"/>
    </row>
    <row r="57" spans="1:13" ht="14.5" hidden="1" x14ac:dyDescent="0.35">
      <c r="A57" t="s">
        <v>756</v>
      </c>
      <c r="B57" s="5">
        <v>370</v>
      </c>
      <c r="C57" s="626">
        <v>58355</v>
      </c>
      <c r="D57" s="258">
        <f>'MD Rates'!G457*11</f>
        <v>58355</v>
      </c>
      <c r="E57" s="6">
        <f>IF(F57="Yes",'MD Rates'!$H$1,H57)</f>
        <v>44287</v>
      </c>
      <c r="F57" s="259" t="str">
        <f t="shared" si="0"/>
        <v>No</v>
      </c>
      <c r="H57" s="759">
        <v>44287</v>
      </c>
      <c r="I57" s="923"/>
      <c r="J57" s="259"/>
      <c r="K57"/>
      <c r="L57"/>
      <c r="M57"/>
    </row>
    <row r="58" spans="1:13" ht="14.5" hidden="1" x14ac:dyDescent="0.35">
      <c r="A58" s="287" t="s">
        <v>756</v>
      </c>
      <c r="B58" s="288">
        <v>380</v>
      </c>
      <c r="C58" s="760">
        <v>58355.09</v>
      </c>
      <c r="D58" s="757">
        <f>ROUND('MD Rates'!H395*11*52.1428,2)</f>
        <v>58355.09</v>
      </c>
      <c r="E58" s="6">
        <f>IF(F58="Yes",'MD Rates'!$H$1,H58)</f>
        <v>44287</v>
      </c>
      <c r="F58" s="259" t="str">
        <f t="shared" si="0"/>
        <v>No</v>
      </c>
      <c r="H58" s="759">
        <v>44287</v>
      </c>
      <c r="I58" s="923"/>
      <c r="J58" s="259"/>
      <c r="K58"/>
      <c r="L58"/>
      <c r="M58"/>
    </row>
    <row r="59" spans="1:13" ht="14.5" hidden="1" x14ac:dyDescent="0.35">
      <c r="A59" t="s">
        <v>756</v>
      </c>
      <c r="B59" s="5">
        <v>385</v>
      </c>
      <c r="C59" s="626">
        <v>59436</v>
      </c>
      <c r="D59" s="282">
        <f>'MD Rates'!D271</f>
        <v>59436</v>
      </c>
      <c r="E59" s="6">
        <f>IF(F59="Yes",'MD Rates'!$H$1,H59)</f>
        <v>44287</v>
      </c>
      <c r="F59" s="259" t="str">
        <f>IF(C59&lt;&gt;D59,"Yes","No")</f>
        <v>No</v>
      </c>
      <c r="H59" s="759">
        <v>44287</v>
      </c>
      <c r="I59" s="923"/>
      <c r="J59" s="259"/>
      <c r="K59"/>
      <c r="L59"/>
      <c r="M59"/>
    </row>
    <row r="60" spans="1:13" ht="14.5" hidden="1" x14ac:dyDescent="0.35">
      <c r="A60" s="287" t="s">
        <v>756</v>
      </c>
      <c r="B60" s="288">
        <v>390</v>
      </c>
      <c r="C60" s="760">
        <v>59507.97</v>
      </c>
      <c r="D60" s="757">
        <f>ROUND('MD Rates'!G394*52.1428,2)</f>
        <v>59507.97</v>
      </c>
      <c r="E60" s="6">
        <f>IF(F60="Yes",'MD Rates'!$H$1,H60)</f>
        <v>44287</v>
      </c>
      <c r="F60" s="259" t="str">
        <f t="shared" si="0"/>
        <v>No</v>
      </c>
      <c r="H60" s="759">
        <v>44287</v>
      </c>
      <c r="I60" s="923"/>
      <c r="J60" s="259"/>
      <c r="K60"/>
      <c r="L60"/>
      <c r="M60"/>
    </row>
    <row r="61" spans="1:13" ht="14.5" hidden="1" x14ac:dyDescent="0.35">
      <c r="A61" t="s">
        <v>756</v>
      </c>
      <c r="B61" s="5">
        <v>395</v>
      </c>
      <c r="C61" s="626">
        <v>60519</v>
      </c>
      <c r="D61" s="282">
        <f>'MD Rates'!D250</f>
        <v>60519</v>
      </c>
      <c r="E61" s="6">
        <f>IF(F61="Yes",'MD Rates'!$H$1,H61)</f>
        <v>44287</v>
      </c>
      <c r="F61" s="259" t="str">
        <f t="shared" si="0"/>
        <v>No</v>
      </c>
      <c r="H61" s="759">
        <v>44287</v>
      </c>
      <c r="I61" s="923"/>
      <c r="J61" s="259"/>
      <c r="K61"/>
      <c r="L61"/>
      <c r="M61"/>
    </row>
    <row r="62" spans="1:13" ht="14.5" hidden="1" x14ac:dyDescent="0.35">
      <c r="A62" t="s">
        <v>756</v>
      </c>
      <c r="B62" s="5">
        <v>396</v>
      </c>
      <c r="C62" s="626">
        <v>60519</v>
      </c>
      <c r="D62" s="282">
        <f>'MD Rates'!D251</f>
        <v>60519</v>
      </c>
      <c r="E62" s="6">
        <f>IF(F62="Yes",'MD Rates'!$H$1,H62)</f>
        <v>44287</v>
      </c>
      <c r="F62" s="259" t="str">
        <f t="shared" si="0"/>
        <v>No</v>
      </c>
      <c r="H62" s="759">
        <v>44287</v>
      </c>
      <c r="I62" s="923"/>
      <c r="J62" s="259"/>
      <c r="K62"/>
      <c r="L62"/>
      <c r="M62"/>
    </row>
    <row r="63" spans="1:13" ht="14.5" hidden="1" x14ac:dyDescent="0.35">
      <c r="A63" t="s">
        <v>756</v>
      </c>
      <c r="B63" s="886">
        <v>397</v>
      </c>
      <c r="C63" s="626">
        <v>58756</v>
      </c>
      <c r="D63" s="282">
        <f>'MD Rates'!C314</f>
        <v>58756</v>
      </c>
      <c r="E63" s="6">
        <f>IF(F63="Yes",'MD Rates'!$H$1,H63)</f>
        <v>44287</v>
      </c>
      <c r="F63" s="259" t="str">
        <f t="shared" si="0"/>
        <v>No</v>
      </c>
      <c r="H63" s="759">
        <v>44287</v>
      </c>
      <c r="I63" s="759"/>
      <c r="J63" s="259"/>
      <c r="K63"/>
      <c r="L63"/>
      <c r="M63"/>
    </row>
    <row r="64" spans="1:13" ht="14.5" hidden="1" x14ac:dyDescent="0.35">
      <c r="A64" t="s">
        <v>756</v>
      </c>
      <c r="B64" s="5">
        <v>400</v>
      </c>
      <c r="C64" s="626">
        <v>60412</v>
      </c>
      <c r="D64" s="258">
        <f>'MD Rates'!D427*11</f>
        <v>60412</v>
      </c>
      <c r="E64" s="6">
        <f>IF(F64="Yes",'MD Rates'!$H$1,H64)</f>
        <v>44287</v>
      </c>
      <c r="F64" s="259" t="str">
        <f t="shared" si="0"/>
        <v>No</v>
      </c>
      <c r="H64" s="759">
        <v>44287</v>
      </c>
      <c r="I64" s="923"/>
      <c r="J64" s="259"/>
      <c r="K64"/>
      <c r="L64"/>
      <c r="M64"/>
    </row>
    <row r="65" spans="1:13" ht="14.5" hidden="1" x14ac:dyDescent="0.35">
      <c r="A65" t="s">
        <v>756</v>
      </c>
      <c r="B65" s="5">
        <v>410</v>
      </c>
      <c r="C65" s="626">
        <v>61097</v>
      </c>
      <c r="D65" s="258">
        <f>'MD Rates'!J417</f>
        <v>61097</v>
      </c>
      <c r="E65" s="6">
        <f>IF(F65="Yes",'MD Rates'!$H$1,H65)</f>
        <v>44287</v>
      </c>
      <c r="F65" s="259" t="str">
        <f t="shared" si="0"/>
        <v>No</v>
      </c>
      <c r="H65" s="759">
        <v>44287</v>
      </c>
      <c r="I65" s="923"/>
      <c r="J65" s="259"/>
      <c r="K65"/>
      <c r="L65"/>
      <c r="M65"/>
    </row>
    <row r="66" spans="1:13" ht="14.5" hidden="1" x14ac:dyDescent="0.35">
      <c r="A66" t="s">
        <v>756</v>
      </c>
      <c r="B66" s="5">
        <v>415</v>
      </c>
      <c r="C66" s="626">
        <v>64225</v>
      </c>
      <c r="D66" s="282">
        <f>'MD Rates'!D252</f>
        <v>64225</v>
      </c>
      <c r="E66" s="6">
        <f>IF(F66="Yes",'MD Rates'!$H$1,H66)</f>
        <v>44287</v>
      </c>
      <c r="F66" s="259" t="str">
        <f>IF(C66&lt;&gt;D66,"Yes","No")</f>
        <v>No</v>
      </c>
      <c r="H66" s="759">
        <v>44287</v>
      </c>
      <c r="I66" s="923"/>
      <c r="J66" s="259"/>
      <c r="K66"/>
      <c r="L66"/>
      <c r="M66"/>
    </row>
    <row r="67" spans="1:13" ht="14.5" hidden="1" x14ac:dyDescent="0.35">
      <c r="A67" t="s">
        <v>756</v>
      </c>
      <c r="B67" s="5">
        <v>416</v>
      </c>
      <c r="C67" s="626">
        <v>64225</v>
      </c>
      <c r="D67" s="282">
        <f>'MD Rates'!D253</f>
        <v>64225</v>
      </c>
      <c r="E67" s="6">
        <f>IF(F67="Yes",'MD Rates'!$H$1,H67)</f>
        <v>44287</v>
      </c>
      <c r="F67" s="259" t="str">
        <f>IF(C67&lt;&gt;D67,"Yes","No")</f>
        <v>No</v>
      </c>
      <c r="H67" s="759">
        <v>44287</v>
      </c>
      <c r="I67" s="923"/>
      <c r="J67" s="259"/>
      <c r="K67"/>
      <c r="L67"/>
      <c r="M67"/>
    </row>
    <row r="68" spans="1:13" ht="14.5" hidden="1" x14ac:dyDescent="0.35">
      <c r="A68" t="s">
        <v>756</v>
      </c>
      <c r="B68" s="5">
        <v>420</v>
      </c>
      <c r="C68" s="626">
        <v>61806</v>
      </c>
      <c r="D68" s="258">
        <f>'MD Rates'!G415</f>
        <v>61806</v>
      </c>
      <c r="E68" s="6">
        <f>IF(F68="Yes",'MD Rates'!$H$1,H68)</f>
        <v>44287</v>
      </c>
      <c r="F68" s="259" t="str">
        <f t="shared" si="0"/>
        <v>No</v>
      </c>
      <c r="H68" s="759">
        <v>44287</v>
      </c>
      <c r="I68" s="923"/>
      <c r="J68" s="259"/>
      <c r="K68"/>
      <c r="L68"/>
      <c r="M68"/>
    </row>
    <row r="69" spans="1:13" ht="14.5" hidden="1" x14ac:dyDescent="0.35">
      <c r="A69" t="s">
        <v>756</v>
      </c>
      <c r="B69" s="5">
        <v>430</v>
      </c>
      <c r="C69" s="626">
        <v>63734</v>
      </c>
      <c r="D69" s="258">
        <f>'MD Rates'!E427*11</f>
        <v>63734</v>
      </c>
      <c r="E69" s="6">
        <f>IF(F69="Yes",'MD Rates'!$H$1,H69)</f>
        <v>44287</v>
      </c>
      <c r="F69" s="259" t="str">
        <f t="shared" si="0"/>
        <v>No</v>
      </c>
      <c r="H69" s="759">
        <v>44287</v>
      </c>
      <c r="I69" s="923"/>
      <c r="J69" s="259"/>
      <c r="K69"/>
      <c r="L69"/>
      <c r="M69"/>
    </row>
    <row r="70" spans="1:13" ht="14.5" hidden="1" x14ac:dyDescent="0.35">
      <c r="A70" t="s">
        <v>756</v>
      </c>
      <c r="B70" s="886">
        <v>431</v>
      </c>
      <c r="C70" s="626">
        <v>64237</v>
      </c>
      <c r="D70" s="624">
        <f>'MD Rates'!C315</f>
        <v>64237</v>
      </c>
      <c r="E70" s="6">
        <f>IF(F70="Yes",'MD Rates'!$H$1,H70)</f>
        <v>44652</v>
      </c>
      <c r="F70" s="259" t="str">
        <f t="shared" si="0"/>
        <v>No</v>
      </c>
      <c r="H70" s="759">
        <v>44652</v>
      </c>
      <c r="I70" s="954" t="s">
        <v>1213</v>
      </c>
      <c r="J70" s="959"/>
    </row>
    <row r="71" spans="1:13" ht="14.5" hidden="1" x14ac:dyDescent="0.35">
      <c r="A71" t="s">
        <v>756</v>
      </c>
      <c r="B71" s="886">
        <v>432</v>
      </c>
      <c r="C71" s="626">
        <v>64237</v>
      </c>
      <c r="D71" s="624">
        <f>'MD Rates'!C316</f>
        <v>64237</v>
      </c>
      <c r="E71" s="6">
        <f>IF(F71="Yes",'MD Rates'!$H$1,H71)</f>
        <v>44652</v>
      </c>
      <c r="F71" s="259" t="str">
        <f t="shared" si="0"/>
        <v>No</v>
      </c>
      <c r="H71" s="759">
        <v>44652</v>
      </c>
      <c r="I71" s="954" t="s">
        <v>1214</v>
      </c>
      <c r="J71" s="959"/>
    </row>
    <row r="72" spans="1:13" ht="14.5" hidden="1" x14ac:dyDescent="0.35">
      <c r="A72" t="s">
        <v>756</v>
      </c>
      <c r="B72" s="886">
        <v>433</v>
      </c>
      <c r="C72" s="626">
        <v>64237</v>
      </c>
      <c r="D72" s="624">
        <f>'MD Rates'!C317</f>
        <v>64237</v>
      </c>
      <c r="E72" s="6">
        <f>IF(F72="Yes",'MD Rates'!$H$1,H72)</f>
        <v>44652</v>
      </c>
      <c r="F72" s="259" t="str">
        <f t="shared" si="0"/>
        <v>No</v>
      </c>
      <c r="H72" s="759">
        <v>44652</v>
      </c>
      <c r="I72" s="954" t="s">
        <v>1215</v>
      </c>
      <c r="J72" s="959"/>
    </row>
    <row r="73" spans="1:13" ht="14.5" hidden="1" x14ac:dyDescent="0.35">
      <c r="A73" t="s">
        <v>756</v>
      </c>
      <c r="B73" s="5">
        <v>435</v>
      </c>
      <c r="C73" s="626">
        <v>64215</v>
      </c>
      <c r="D73" s="282">
        <f>'MD Rates'!D272</f>
        <v>64215</v>
      </c>
      <c r="E73" s="6">
        <f>IF(F73="Yes",'MD Rates'!$H$1,H73)</f>
        <v>44287</v>
      </c>
      <c r="F73" s="259" t="str">
        <f>IF(C73&lt;&gt;D73,"Yes","No")</f>
        <v>No</v>
      </c>
      <c r="H73" s="759">
        <v>44287</v>
      </c>
      <c r="I73" s="923"/>
      <c r="J73" s="259"/>
      <c r="K73"/>
      <c r="L73"/>
      <c r="M73"/>
    </row>
    <row r="74" spans="1:13" ht="14.5" hidden="1" x14ac:dyDescent="0.35">
      <c r="A74" s="287" t="s">
        <v>756</v>
      </c>
      <c r="B74" s="288">
        <v>437</v>
      </c>
      <c r="C74" s="760">
        <v>68995.350000000006</v>
      </c>
      <c r="D74" s="757">
        <f>ROUND('MD Rates'!G393*52.1428,2)</f>
        <v>68995.350000000006</v>
      </c>
      <c r="E74" s="6">
        <f>IF(F74="Yes",'MD Rates'!$H$1,H74)</f>
        <v>44287</v>
      </c>
      <c r="F74" s="259" t="str">
        <f>IF(C74&lt;&gt;D74,"Yes","No")</f>
        <v>No</v>
      </c>
      <c r="H74" s="759">
        <v>44287</v>
      </c>
      <c r="I74" s="923"/>
      <c r="J74" s="259"/>
      <c r="K74"/>
      <c r="L74"/>
      <c r="M74"/>
    </row>
    <row r="75" spans="1:13" ht="14.5" hidden="1" x14ac:dyDescent="0.35">
      <c r="A75" t="s">
        <v>756</v>
      </c>
      <c r="B75" s="5">
        <v>440</v>
      </c>
      <c r="C75" s="626">
        <v>64215</v>
      </c>
      <c r="D75" s="258">
        <f>'MD Rates'!K419</f>
        <v>64215</v>
      </c>
      <c r="E75" s="6">
        <f>IF(F75="Yes",'MD Rates'!$H$1,H75)</f>
        <v>44287</v>
      </c>
      <c r="F75" s="259" t="str">
        <f t="shared" si="0"/>
        <v>No</v>
      </c>
      <c r="H75" s="759">
        <v>44287</v>
      </c>
      <c r="I75" s="923"/>
      <c r="J75" s="259"/>
      <c r="K75"/>
      <c r="L75"/>
      <c r="M75"/>
    </row>
    <row r="76" spans="1:13" ht="14.5" hidden="1" x14ac:dyDescent="0.35">
      <c r="A76" s="287" t="s">
        <v>756</v>
      </c>
      <c r="B76" s="288">
        <v>450</v>
      </c>
      <c r="C76" s="760">
        <v>67038.960000000006</v>
      </c>
      <c r="D76" s="757">
        <f>ROUND('MD Rates'!H396*11*52.1428,2)</f>
        <v>67038.960000000006</v>
      </c>
      <c r="E76" s="6">
        <f>IF(F76="Yes",'MD Rates'!$H$1,H76)</f>
        <v>44287</v>
      </c>
      <c r="F76" s="259" t="str">
        <f t="shared" si="0"/>
        <v>No</v>
      </c>
      <c r="H76" s="759">
        <v>44287</v>
      </c>
      <c r="I76" s="923"/>
      <c r="J76" s="259"/>
      <c r="K76"/>
      <c r="L76"/>
      <c r="M76"/>
    </row>
    <row r="77" spans="1:13" ht="14.5" hidden="1" x14ac:dyDescent="0.35">
      <c r="A77" t="s">
        <v>756</v>
      </c>
      <c r="B77" s="5">
        <v>460</v>
      </c>
      <c r="C77" s="626">
        <v>66403</v>
      </c>
      <c r="D77" s="258">
        <f>'MD Rates'!H415</f>
        <v>66403</v>
      </c>
      <c r="E77" s="6">
        <f>IF(F77="Yes",'MD Rates'!$H$1,H77)</f>
        <v>44287</v>
      </c>
      <c r="F77" s="259" t="str">
        <f t="shared" si="0"/>
        <v>No</v>
      </c>
      <c r="H77" s="759">
        <v>44287</v>
      </c>
      <c r="I77" s="923"/>
      <c r="J77" s="259"/>
      <c r="K77"/>
      <c r="L77"/>
      <c r="M77"/>
    </row>
    <row r="78" spans="1:13" ht="14.5" hidden="1" x14ac:dyDescent="0.35">
      <c r="A78" t="s">
        <v>756</v>
      </c>
      <c r="B78" s="5">
        <v>470</v>
      </c>
      <c r="C78" s="626">
        <v>67034</v>
      </c>
      <c r="D78" s="258">
        <f>'MD Rates'!F427*11</f>
        <v>67034</v>
      </c>
      <c r="E78" s="6">
        <f>IF(F78="Yes",'MD Rates'!$H$1,H78)</f>
        <v>44287</v>
      </c>
      <c r="F78" s="259" t="str">
        <f t="shared" si="0"/>
        <v>No</v>
      </c>
      <c r="H78" s="759">
        <v>44287</v>
      </c>
      <c r="I78" s="923"/>
      <c r="J78" s="259"/>
      <c r="K78"/>
      <c r="L78"/>
      <c r="M78"/>
    </row>
    <row r="79" spans="1:13" ht="14.5" hidden="1" x14ac:dyDescent="0.35">
      <c r="A79" t="s">
        <v>756</v>
      </c>
      <c r="B79" s="5">
        <v>480</v>
      </c>
      <c r="C79" s="626">
        <v>67334</v>
      </c>
      <c r="D79" s="258">
        <f>'MD Rates'!L419</f>
        <v>67334</v>
      </c>
      <c r="E79" s="6">
        <f>IF(F79="Yes",'MD Rates'!$H$1,H79)</f>
        <v>44287</v>
      </c>
      <c r="F79" s="259" t="str">
        <f t="shared" si="0"/>
        <v>No</v>
      </c>
      <c r="H79" s="759">
        <v>44287</v>
      </c>
      <c r="I79" s="923"/>
      <c r="J79" s="259"/>
      <c r="K79"/>
      <c r="L79"/>
      <c r="M79"/>
    </row>
    <row r="80" spans="1:13" ht="14.5" hidden="1" x14ac:dyDescent="0.35">
      <c r="A80" t="s">
        <v>756</v>
      </c>
      <c r="B80" s="5">
        <v>485</v>
      </c>
      <c r="C80" s="626">
        <v>67933</v>
      </c>
      <c r="D80" s="282">
        <f>'MD Rates'!D254</f>
        <v>67933</v>
      </c>
      <c r="E80" s="6">
        <f>IF(F80="Yes",'MD Rates'!$H$1,H80)</f>
        <v>44287</v>
      </c>
      <c r="F80" s="259" t="str">
        <f>IF(C80&lt;&gt;D80,"Yes","No")</f>
        <v>No</v>
      </c>
      <c r="H80" s="759">
        <v>44287</v>
      </c>
      <c r="I80" s="923"/>
      <c r="J80" s="259"/>
      <c r="K80"/>
      <c r="L80"/>
      <c r="M80"/>
    </row>
    <row r="81" spans="1:13" ht="14.5" hidden="1" x14ac:dyDescent="0.35">
      <c r="A81" t="s">
        <v>756</v>
      </c>
      <c r="B81" s="5">
        <v>486</v>
      </c>
      <c r="C81" s="626">
        <v>67933</v>
      </c>
      <c r="D81" s="282">
        <f>'MD Rates'!D255</f>
        <v>67933</v>
      </c>
      <c r="E81" s="6">
        <f>IF(F81="Yes",'MD Rates'!$H$1,H81)</f>
        <v>44287</v>
      </c>
      <c r="F81" s="259" t="str">
        <f>IF(C81&lt;&gt;D81,"Yes","No")</f>
        <v>No</v>
      </c>
      <c r="H81" s="759">
        <v>44287</v>
      </c>
      <c r="I81" s="923"/>
      <c r="J81" s="259"/>
      <c r="K81"/>
      <c r="L81"/>
      <c r="M81"/>
    </row>
    <row r="82" spans="1:13" ht="14.5" hidden="1" x14ac:dyDescent="0.35">
      <c r="A82" t="s">
        <v>756</v>
      </c>
      <c r="B82" s="5">
        <v>487</v>
      </c>
      <c r="C82" s="626">
        <v>68991</v>
      </c>
      <c r="D82" s="282">
        <f>'MD Rates'!D273</f>
        <v>68991</v>
      </c>
      <c r="E82" s="6">
        <f>IF(F82="Yes",'MD Rates'!$H$1,H82)</f>
        <v>44287</v>
      </c>
      <c r="F82" s="259" t="str">
        <f>IF(C82&lt;&gt;D82,"Yes","No")</f>
        <v>No</v>
      </c>
      <c r="H82" s="759">
        <v>44287</v>
      </c>
      <c r="I82" s="923"/>
      <c r="J82" s="259"/>
      <c r="K82"/>
      <c r="L82"/>
      <c r="M82"/>
    </row>
    <row r="83" spans="1:13" ht="14.5" hidden="1" x14ac:dyDescent="0.35">
      <c r="A83" t="s">
        <v>756</v>
      </c>
      <c r="B83" s="886">
        <v>488</v>
      </c>
      <c r="C83" s="626">
        <v>71654</v>
      </c>
      <c r="D83" s="282">
        <f>'MD Rates'!C318</f>
        <v>71654</v>
      </c>
      <c r="E83" s="6">
        <f>IF(F83="Yes",'MD Rates'!$H$1,H83)</f>
        <v>44652</v>
      </c>
      <c r="F83" s="259" t="str">
        <f t="shared" ref="F83:F84" si="1">IF(C83&lt;&gt;D83,"Yes","No")</f>
        <v>No</v>
      </c>
      <c r="H83" s="759">
        <v>44652</v>
      </c>
      <c r="I83" s="954" t="s">
        <v>1216</v>
      </c>
      <c r="J83" s="959"/>
    </row>
    <row r="84" spans="1:13" ht="14.5" hidden="1" x14ac:dyDescent="0.35">
      <c r="A84" t="s">
        <v>756</v>
      </c>
      <c r="B84" s="886">
        <v>489</v>
      </c>
      <c r="C84" s="626">
        <v>71654</v>
      </c>
      <c r="D84" s="282">
        <f>'MD Rates'!C319</f>
        <v>71654</v>
      </c>
      <c r="E84" s="6">
        <f>IF(F84="Yes",'MD Rates'!$H$1,H84)</f>
        <v>44652</v>
      </c>
      <c r="F84" s="259" t="str">
        <f t="shared" si="1"/>
        <v>No</v>
      </c>
      <c r="H84" s="759">
        <v>44652</v>
      </c>
      <c r="I84" s="954" t="s">
        <v>1217</v>
      </c>
      <c r="J84" s="959"/>
    </row>
    <row r="85" spans="1:13" ht="14.5" hidden="1" x14ac:dyDescent="0.35">
      <c r="A85" t="s">
        <v>756</v>
      </c>
      <c r="B85" s="5">
        <v>490</v>
      </c>
      <c r="C85" s="626">
        <v>70345</v>
      </c>
      <c r="D85" s="258">
        <f>'MD Rates'!G427*11</f>
        <v>70345</v>
      </c>
      <c r="E85" s="6">
        <f>IF(F85="Yes",'MD Rates'!$H$1,H85)</f>
        <v>44287</v>
      </c>
      <c r="F85" s="259" t="str">
        <f t="shared" si="0"/>
        <v>No</v>
      </c>
      <c r="H85" s="759">
        <v>44287</v>
      </c>
      <c r="I85" s="923"/>
      <c r="J85" s="259"/>
      <c r="K85"/>
      <c r="L85"/>
      <c r="M85"/>
    </row>
    <row r="86" spans="1:13" ht="14.5" hidden="1" x14ac:dyDescent="0.35">
      <c r="A86" s="10" t="s">
        <v>756</v>
      </c>
      <c r="B86" s="11">
        <v>493</v>
      </c>
      <c r="C86" s="626">
        <v>70450</v>
      </c>
      <c r="D86" s="258">
        <f>'MD Rates'!M419</f>
        <v>70450</v>
      </c>
      <c r="E86" s="6">
        <f>IF(F86="Yes",'MD Rates'!$H$1,H86)</f>
        <v>44287</v>
      </c>
      <c r="F86" s="259" t="str">
        <f>IF(C86&lt;&gt;D86,"Yes","No")</f>
        <v>No</v>
      </c>
      <c r="H86" s="759">
        <v>44287</v>
      </c>
      <c r="I86" s="923"/>
      <c r="J86" s="259"/>
      <c r="K86"/>
      <c r="L86"/>
      <c r="M86"/>
    </row>
    <row r="87" spans="1:13" ht="14.5" hidden="1" x14ac:dyDescent="0.35">
      <c r="A87" s="10" t="s">
        <v>756</v>
      </c>
      <c r="B87" s="11">
        <v>495</v>
      </c>
      <c r="C87" s="626">
        <v>71640</v>
      </c>
      <c r="D87" s="282">
        <f>'MD Rates'!D256</f>
        <v>71640</v>
      </c>
      <c r="E87" s="6">
        <f>IF(F87="Yes",'MD Rates'!$H$1,H87)</f>
        <v>44287</v>
      </c>
      <c r="F87" s="259" t="str">
        <f>IF(C87&lt;&gt;D87,"Yes","No")</f>
        <v>No</v>
      </c>
      <c r="H87" s="759">
        <v>44287</v>
      </c>
      <c r="I87" s="923"/>
      <c r="J87" s="259"/>
      <c r="K87"/>
      <c r="L87"/>
      <c r="M87"/>
    </row>
    <row r="88" spans="1:13" ht="14.5" hidden="1" x14ac:dyDescent="0.35">
      <c r="A88" s="10" t="s">
        <v>756</v>
      </c>
      <c r="B88" s="11">
        <v>496</v>
      </c>
      <c r="C88" s="626">
        <v>71640</v>
      </c>
      <c r="D88" s="282">
        <f>'MD Rates'!D257</f>
        <v>71640</v>
      </c>
      <c r="E88" s="6">
        <f>IF(F88="Yes",'MD Rates'!$H$1,H88)</f>
        <v>44287</v>
      </c>
      <c r="F88" s="259" t="str">
        <f>IF(C88&lt;&gt;D88,"Yes","No")</f>
        <v>No</v>
      </c>
      <c r="H88" s="759">
        <v>44287</v>
      </c>
      <c r="I88" s="923"/>
      <c r="J88" s="259"/>
      <c r="K88"/>
      <c r="L88"/>
      <c r="M88"/>
    </row>
    <row r="89" spans="1:13" ht="14.5" hidden="1" x14ac:dyDescent="0.35">
      <c r="A89" s="10" t="s">
        <v>756</v>
      </c>
      <c r="B89" s="11">
        <v>497</v>
      </c>
      <c r="C89" s="626">
        <v>71640</v>
      </c>
      <c r="D89" s="282">
        <f>'MD Rates'!D258</f>
        <v>71640</v>
      </c>
      <c r="E89" s="6">
        <f>IF(F89="Yes",'MD Rates'!$H$1,H89)</f>
        <v>44287</v>
      </c>
      <c r="F89" s="259" t="str">
        <f>IF(C89&lt;&gt;D89,"Yes","No")</f>
        <v>No</v>
      </c>
      <c r="H89" s="759">
        <v>44287</v>
      </c>
      <c r="I89" s="923"/>
      <c r="J89" s="259"/>
      <c r="K89"/>
      <c r="L89"/>
      <c r="M89"/>
    </row>
    <row r="90" spans="1:13" ht="14.5" x14ac:dyDescent="0.35">
      <c r="A90" t="s">
        <v>756</v>
      </c>
      <c r="B90" s="5">
        <v>500</v>
      </c>
      <c r="C90" s="626">
        <v>70208</v>
      </c>
      <c r="D90" s="258">
        <f>'MD Rates'!C413</f>
        <v>73367</v>
      </c>
      <c r="E90" s="6">
        <f>IF(F90="Yes",'MD Rates'!$H$1,H90)</f>
        <v>44652</v>
      </c>
      <c r="F90" s="259" t="str">
        <f t="shared" si="0"/>
        <v>Yes</v>
      </c>
      <c r="H90" s="759">
        <v>44287</v>
      </c>
      <c r="I90" s="988"/>
      <c r="J90" s="259"/>
      <c r="K90"/>
      <c r="L90"/>
      <c r="M90"/>
    </row>
    <row r="91" spans="1:13" ht="14.5" hidden="1" x14ac:dyDescent="0.35">
      <c r="A91" t="s">
        <v>756</v>
      </c>
      <c r="B91" s="886">
        <v>507</v>
      </c>
      <c r="C91" s="626">
        <v>71654</v>
      </c>
      <c r="D91" s="624">
        <f>'MD Rates'!C320</f>
        <v>71654</v>
      </c>
      <c r="E91" s="6">
        <f>IF(F91="Yes",'MD Rates'!$H$1,H91)</f>
        <v>44652</v>
      </c>
      <c r="F91" s="259" t="str">
        <f t="shared" si="0"/>
        <v>No</v>
      </c>
      <c r="H91" s="759">
        <v>44652</v>
      </c>
      <c r="I91" s="954" t="s">
        <v>1218</v>
      </c>
      <c r="J91" s="959"/>
    </row>
    <row r="92" spans="1:13" ht="14.5" hidden="1" x14ac:dyDescent="0.35">
      <c r="A92" t="s">
        <v>756</v>
      </c>
      <c r="B92" s="886">
        <v>508</v>
      </c>
      <c r="C92" s="626">
        <v>75361</v>
      </c>
      <c r="D92" s="624">
        <f>'MD Rates'!C321</f>
        <v>75361</v>
      </c>
      <c r="E92" s="6">
        <f>IF(F92="Yes",'MD Rates'!$H$1,H92)</f>
        <v>44652</v>
      </c>
      <c r="F92" s="259" t="str">
        <f t="shared" si="0"/>
        <v>No</v>
      </c>
      <c r="H92" s="759">
        <v>44652</v>
      </c>
      <c r="I92" s="954" t="s">
        <v>1219</v>
      </c>
      <c r="J92" s="959"/>
    </row>
    <row r="93" spans="1:13" ht="14.5" hidden="1" x14ac:dyDescent="0.35">
      <c r="A93" t="s">
        <v>756</v>
      </c>
      <c r="B93" s="886">
        <v>509</v>
      </c>
      <c r="C93" s="626">
        <v>75361</v>
      </c>
      <c r="D93" s="624">
        <f>'MD Rates'!C322</f>
        <v>75361</v>
      </c>
      <c r="E93" s="6">
        <f>IF(F93="Yes",'MD Rates'!$H$1,H93)</f>
        <v>44652</v>
      </c>
      <c r="F93" s="259" t="str">
        <f t="shared" si="0"/>
        <v>No</v>
      </c>
      <c r="H93" s="759">
        <v>44652</v>
      </c>
      <c r="I93" s="954" t="s">
        <v>1220</v>
      </c>
      <c r="J93" s="959"/>
    </row>
    <row r="94" spans="1:13" ht="14.5" hidden="1" x14ac:dyDescent="0.35">
      <c r="A94" t="s">
        <v>756</v>
      </c>
      <c r="B94" s="5">
        <v>510</v>
      </c>
      <c r="C94" s="626">
        <v>72475</v>
      </c>
      <c r="D94" s="258">
        <f>'MD Rates'!I415</f>
        <v>72475</v>
      </c>
      <c r="E94" s="6">
        <f>IF(F94="Yes",'MD Rates'!$H$1,H94)</f>
        <v>44287</v>
      </c>
      <c r="F94" s="259" t="str">
        <f t="shared" si="0"/>
        <v>No</v>
      </c>
      <c r="H94" s="759">
        <v>44287</v>
      </c>
      <c r="I94" s="923"/>
      <c r="J94" s="259"/>
      <c r="K94"/>
      <c r="L94"/>
      <c r="M94"/>
    </row>
    <row r="95" spans="1:13" ht="14.5" hidden="1" x14ac:dyDescent="0.35">
      <c r="A95" t="s">
        <v>756</v>
      </c>
      <c r="B95" s="5">
        <v>520</v>
      </c>
      <c r="C95" s="626">
        <v>73645</v>
      </c>
      <c r="D95" s="258">
        <f>'MD Rates'!H427*11</f>
        <v>73645</v>
      </c>
      <c r="E95" s="6">
        <f>IF(F95="Yes",'MD Rates'!$H$1,H95)</f>
        <v>44287</v>
      </c>
      <c r="F95" s="259" t="str">
        <f t="shared" si="0"/>
        <v>No</v>
      </c>
      <c r="H95" s="759">
        <v>44287</v>
      </c>
      <c r="I95" s="923"/>
      <c r="J95" s="259"/>
      <c r="K95"/>
      <c r="L95"/>
      <c r="M95"/>
    </row>
    <row r="96" spans="1:13" ht="14.5" hidden="1" x14ac:dyDescent="0.35">
      <c r="A96" s="10" t="s">
        <v>756</v>
      </c>
      <c r="B96" s="11">
        <v>525</v>
      </c>
      <c r="C96" s="626">
        <v>73570</v>
      </c>
      <c r="D96" s="258">
        <f>'MD Rates'!N419</f>
        <v>73570</v>
      </c>
      <c r="E96" s="6">
        <f>IF(F96="Yes",'MD Rates'!$H$1,H96)</f>
        <v>44287</v>
      </c>
      <c r="F96" s="259" t="str">
        <f>IF(C96&lt;&gt;D96,"Yes","No")</f>
        <v>No</v>
      </c>
      <c r="H96" s="759">
        <v>44287</v>
      </c>
      <c r="I96" s="923"/>
      <c r="J96" s="259"/>
      <c r="K96"/>
      <c r="L96"/>
      <c r="M96"/>
    </row>
    <row r="97" spans="1:13" ht="14.5" hidden="1" x14ac:dyDescent="0.35">
      <c r="A97" t="s">
        <v>756</v>
      </c>
      <c r="B97" s="5">
        <v>535</v>
      </c>
      <c r="C97" s="626">
        <v>75346</v>
      </c>
      <c r="D97" s="286">
        <f>'MD Rates'!D259</f>
        <v>75346</v>
      </c>
      <c r="E97" s="6">
        <f>IF(F97="Yes",'MD Rates'!$H$1,H97)</f>
        <v>44287</v>
      </c>
      <c r="F97" s="259" t="str">
        <f t="shared" si="0"/>
        <v>No</v>
      </c>
      <c r="H97" s="759">
        <v>44287</v>
      </c>
      <c r="I97" s="923"/>
      <c r="J97" s="259"/>
      <c r="K97"/>
      <c r="L97"/>
      <c r="M97"/>
    </row>
    <row r="98" spans="1:13" ht="14.5" hidden="1" x14ac:dyDescent="0.35">
      <c r="A98" t="s">
        <v>756</v>
      </c>
      <c r="B98" s="5">
        <v>536</v>
      </c>
      <c r="C98" s="626">
        <v>75346</v>
      </c>
      <c r="D98" s="286">
        <f>'MD Rates'!D260</f>
        <v>75346</v>
      </c>
      <c r="E98" s="6">
        <f>IF(F98="Yes",'MD Rates'!$H$1,H98)</f>
        <v>44287</v>
      </c>
      <c r="F98" s="259" t="str">
        <f t="shared" si="0"/>
        <v>No</v>
      </c>
      <c r="H98" s="759">
        <v>44287</v>
      </c>
      <c r="I98" s="923"/>
      <c r="J98" s="259"/>
      <c r="K98"/>
      <c r="L98"/>
      <c r="M98"/>
    </row>
    <row r="99" spans="1:13" ht="14.5" hidden="1" x14ac:dyDescent="0.35">
      <c r="A99" t="s">
        <v>756</v>
      </c>
      <c r="B99" s="5">
        <v>537</v>
      </c>
      <c r="C99" s="626">
        <v>75346</v>
      </c>
      <c r="D99" s="286">
        <f>'MD Rates'!D261</f>
        <v>75346</v>
      </c>
      <c r="E99" s="6">
        <f>IF(F99="Yes",'MD Rates'!$H$1,H99)</f>
        <v>44287</v>
      </c>
      <c r="F99" s="259" t="str">
        <f t="shared" si="0"/>
        <v>No</v>
      </c>
      <c r="H99" s="759">
        <v>44287</v>
      </c>
      <c r="I99" s="923"/>
      <c r="J99" s="259"/>
      <c r="K99"/>
      <c r="L99"/>
      <c r="M99"/>
    </row>
    <row r="100" spans="1:13" ht="14.5" hidden="1" x14ac:dyDescent="0.35">
      <c r="A100" t="s">
        <v>756</v>
      </c>
      <c r="B100" s="5">
        <v>540</v>
      </c>
      <c r="C100" s="626">
        <v>76956</v>
      </c>
      <c r="D100" s="258">
        <f>'MD Rates'!I427*11</f>
        <v>76956</v>
      </c>
      <c r="E100" s="6">
        <f>IF(F100="Yes",'MD Rates'!$H$1,H100)</f>
        <v>44287</v>
      </c>
      <c r="F100" s="259" t="str">
        <f t="shared" si="0"/>
        <v>No</v>
      </c>
      <c r="H100" s="759">
        <v>44287</v>
      </c>
      <c r="I100" s="923"/>
      <c r="J100" s="259"/>
      <c r="K100"/>
      <c r="L100"/>
      <c r="M100"/>
    </row>
    <row r="101" spans="1:13" ht="14.5" hidden="1" x14ac:dyDescent="0.35">
      <c r="A101" t="s">
        <v>756</v>
      </c>
      <c r="B101" s="5">
        <v>545</v>
      </c>
      <c r="C101" s="626">
        <v>75299</v>
      </c>
      <c r="D101" s="282">
        <f>'MD Rates'!D274</f>
        <v>75299</v>
      </c>
      <c r="E101" s="6">
        <f>IF(F101="Yes",'MD Rates'!$H$1,H101)</f>
        <v>44287</v>
      </c>
      <c r="F101" s="259" t="str">
        <f>IF(C101&lt;&gt;D101,"Yes","No")</f>
        <v>No</v>
      </c>
      <c r="H101" s="759">
        <v>44287</v>
      </c>
      <c r="I101" s="923"/>
      <c r="J101" s="259"/>
      <c r="K101"/>
      <c r="L101"/>
      <c r="M101"/>
    </row>
    <row r="102" spans="1:13" ht="14.5" hidden="1" x14ac:dyDescent="0.35">
      <c r="A102" t="s">
        <v>756</v>
      </c>
      <c r="B102" s="886">
        <v>546</v>
      </c>
      <c r="C102" s="626">
        <v>75361</v>
      </c>
      <c r="D102" s="282">
        <f>'MD Rates'!C323</f>
        <v>75361</v>
      </c>
      <c r="E102" s="6">
        <f>IF(F102="Yes",'MD Rates'!$H$1,H102)</f>
        <v>44652</v>
      </c>
      <c r="F102" s="259" t="str">
        <f t="shared" ref="F102:F104" si="2">IF(C102&lt;&gt;D102,"Yes","No")</f>
        <v>No</v>
      </c>
      <c r="H102" s="759">
        <v>44652</v>
      </c>
      <c r="I102" s="954" t="s">
        <v>1221</v>
      </c>
      <c r="J102" s="959"/>
    </row>
    <row r="103" spans="1:13" ht="14.5" hidden="1" x14ac:dyDescent="0.35">
      <c r="A103" t="s">
        <v>756</v>
      </c>
      <c r="B103" s="886">
        <v>547</v>
      </c>
      <c r="C103" s="626">
        <v>75361</v>
      </c>
      <c r="D103" s="282">
        <f>'MD Rates'!C324</f>
        <v>75361</v>
      </c>
      <c r="E103" s="6">
        <f>IF(F103="Yes",'MD Rates'!$H$1,H103)</f>
        <v>44652</v>
      </c>
      <c r="F103" s="259" t="str">
        <f t="shared" si="2"/>
        <v>No</v>
      </c>
      <c r="H103" s="759">
        <v>44652</v>
      </c>
      <c r="I103" s="954" t="s">
        <v>1222</v>
      </c>
      <c r="J103" s="959"/>
    </row>
    <row r="104" spans="1:13" ht="14.5" hidden="1" x14ac:dyDescent="0.35">
      <c r="A104" t="s">
        <v>756</v>
      </c>
      <c r="B104" s="886">
        <v>548</v>
      </c>
      <c r="C104" s="626">
        <v>75361</v>
      </c>
      <c r="D104" s="282">
        <f>'MD Rates'!C325</f>
        <v>75361</v>
      </c>
      <c r="E104" s="6">
        <f>IF(F104="Yes",'MD Rates'!$H$1,H104)</f>
        <v>44652</v>
      </c>
      <c r="F104" s="259" t="str">
        <f t="shared" si="2"/>
        <v>No</v>
      </c>
      <c r="H104" s="759">
        <v>44652</v>
      </c>
      <c r="I104" s="954" t="s">
        <v>1223</v>
      </c>
      <c r="J104" s="959"/>
    </row>
    <row r="105" spans="1:13" ht="14.5" hidden="1" x14ac:dyDescent="0.35">
      <c r="A105" t="s">
        <v>756</v>
      </c>
      <c r="B105" s="5">
        <v>550</v>
      </c>
      <c r="C105" s="626">
        <v>77738</v>
      </c>
      <c r="D105" s="258">
        <f>'MD Rates'!J415</f>
        <v>77738</v>
      </c>
      <c r="E105" s="6">
        <f>IF(F105="Yes",'MD Rates'!$H$1,H105)</f>
        <v>44287</v>
      </c>
      <c r="F105" s="259" t="str">
        <f t="shared" si="0"/>
        <v>No</v>
      </c>
      <c r="H105" s="759">
        <v>44287</v>
      </c>
      <c r="I105" s="923"/>
      <c r="J105" s="259"/>
      <c r="K105"/>
      <c r="L105"/>
      <c r="M105"/>
    </row>
    <row r="106" spans="1:13" ht="14.5" x14ac:dyDescent="0.35">
      <c r="A106" t="s">
        <v>756</v>
      </c>
      <c r="B106" s="5">
        <v>560</v>
      </c>
      <c r="C106" s="626">
        <v>75231</v>
      </c>
      <c r="D106" s="258">
        <f>'MD Rates'!D413</f>
        <v>78617</v>
      </c>
      <c r="E106" s="6">
        <f>IF(F106="Yes",'MD Rates'!$H$1,H106)</f>
        <v>44652</v>
      </c>
      <c r="F106" s="259" t="str">
        <f t="shared" si="0"/>
        <v>Yes</v>
      </c>
      <c r="H106" s="759">
        <v>44287</v>
      </c>
      <c r="I106" s="988"/>
      <c r="J106" s="259"/>
      <c r="K106"/>
      <c r="L106"/>
      <c r="M106"/>
    </row>
    <row r="107" spans="1:13" ht="14.5" hidden="1" x14ac:dyDescent="0.35">
      <c r="A107" t="s">
        <v>756</v>
      </c>
      <c r="B107" s="5">
        <v>565</v>
      </c>
      <c r="C107" s="626">
        <v>79054</v>
      </c>
      <c r="D107" s="282">
        <f>'MD Rates'!D262</f>
        <v>79054</v>
      </c>
      <c r="E107" s="6">
        <f>IF(F107="Yes",'MD Rates'!$H$1,H107)</f>
        <v>44287</v>
      </c>
      <c r="F107" s="259" t="str">
        <f>IF(C107&lt;&gt;D107,"Yes","No")</f>
        <v>No</v>
      </c>
      <c r="H107" s="759">
        <v>44287</v>
      </c>
      <c r="I107" s="923"/>
      <c r="J107" s="259"/>
      <c r="K107"/>
      <c r="L107"/>
      <c r="M107"/>
    </row>
    <row r="108" spans="1:13" ht="14.5" hidden="1" x14ac:dyDescent="0.35">
      <c r="A108" t="s">
        <v>756</v>
      </c>
      <c r="B108" s="886">
        <v>566</v>
      </c>
      <c r="C108" s="626">
        <v>78759</v>
      </c>
      <c r="D108" s="282">
        <f>'MD Rates'!C326</f>
        <v>78759</v>
      </c>
      <c r="E108" s="6">
        <f>IF(F108="Yes",'MD Rates'!$H$1,H108)</f>
        <v>44652</v>
      </c>
      <c r="F108" s="259" t="str">
        <f>IF(C108&lt;&gt;D108,"Yes","No")</f>
        <v>No</v>
      </c>
      <c r="H108" s="759">
        <v>44652</v>
      </c>
      <c r="I108" s="954" t="s">
        <v>1224</v>
      </c>
      <c r="J108" s="959"/>
    </row>
    <row r="109" spans="1:13" ht="14.5" hidden="1" x14ac:dyDescent="0.35">
      <c r="A109" t="s">
        <v>756</v>
      </c>
      <c r="B109" s="5">
        <v>570</v>
      </c>
      <c r="C109" s="626">
        <v>79922</v>
      </c>
      <c r="D109" s="258">
        <f>'MD Rates'!K415</f>
        <v>79922</v>
      </c>
      <c r="E109" s="6">
        <f>IF(F109="Yes",'MD Rates'!$H$1,H109)</f>
        <v>44287</v>
      </c>
      <c r="F109" s="259" t="str">
        <f t="shared" si="0"/>
        <v>No</v>
      </c>
      <c r="H109" s="759">
        <v>44287</v>
      </c>
      <c r="I109" s="923"/>
      <c r="J109" s="259"/>
      <c r="K109"/>
      <c r="L109"/>
      <c r="M109"/>
    </row>
    <row r="110" spans="1:13" ht="14.5" hidden="1" x14ac:dyDescent="0.35">
      <c r="A110" t="s">
        <v>756</v>
      </c>
      <c r="B110" s="5">
        <v>575</v>
      </c>
      <c r="C110" s="626">
        <v>80767</v>
      </c>
      <c r="D110" s="282">
        <f>'MD Rates'!D275</f>
        <v>80767</v>
      </c>
      <c r="E110" s="6">
        <f>IF(F110="Yes",'MD Rates'!$H$1,H110)</f>
        <v>44287</v>
      </c>
      <c r="F110" s="259" t="str">
        <f>IF(C110&lt;&gt;D110,"Yes","No")</f>
        <v>No</v>
      </c>
      <c r="H110" s="759">
        <v>44287</v>
      </c>
      <c r="I110" s="923"/>
      <c r="J110" s="259"/>
      <c r="K110"/>
      <c r="L110"/>
      <c r="M110"/>
    </row>
    <row r="111" spans="1:13" ht="14.5" x14ac:dyDescent="0.35">
      <c r="A111" t="s">
        <v>756</v>
      </c>
      <c r="B111" s="5">
        <v>580</v>
      </c>
      <c r="C111" s="626">
        <v>80256</v>
      </c>
      <c r="D111" s="258">
        <f>'MD Rates'!E413</f>
        <v>83868</v>
      </c>
      <c r="E111" s="6">
        <f>IF(F111="Yes",'MD Rates'!$H$1,H111)</f>
        <v>44652</v>
      </c>
      <c r="F111" s="259" t="str">
        <f t="shared" si="0"/>
        <v>Yes</v>
      </c>
      <c r="H111" s="759">
        <v>44287</v>
      </c>
      <c r="I111" s="988"/>
      <c r="J111" s="259"/>
      <c r="K111"/>
      <c r="L111"/>
      <c r="M111"/>
    </row>
    <row r="112" spans="1:13" ht="14.5" hidden="1" x14ac:dyDescent="0.35">
      <c r="A112" t="s">
        <v>756</v>
      </c>
      <c r="B112" s="886">
        <v>581</v>
      </c>
      <c r="C112" s="626">
        <v>80693</v>
      </c>
      <c r="D112" s="624">
        <f>'MD Rates'!C298</f>
        <v>80693</v>
      </c>
      <c r="E112" s="6">
        <f>IF(F112="Yes",'MD Rates'!$H$1,H112)</f>
        <v>44652</v>
      </c>
      <c r="F112" s="259" t="str">
        <f t="shared" si="0"/>
        <v>No</v>
      </c>
      <c r="H112" s="759">
        <v>44652</v>
      </c>
      <c r="I112" s="954" t="s">
        <v>1199</v>
      </c>
      <c r="J112" s="959"/>
    </row>
    <row r="113" spans="1:13" ht="14.5" hidden="1" x14ac:dyDescent="0.35">
      <c r="A113" t="s">
        <v>756</v>
      </c>
      <c r="B113" s="886">
        <v>582</v>
      </c>
      <c r="C113" s="626">
        <v>80693</v>
      </c>
      <c r="D113" s="624">
        <f>'MD Rates'!C299</f>
        <v>80693</v>
      </c>
      <c r="E113" s="6">
        <f>IF(F113="Yes",'MD Rates'!$H$1,H113)</f>
        <v>44652</v>
      </c>
      <c r="F113" s="259" t="str">
        <f t="shared" si="0"/>
        <v>No</v>
      </c>
      <c r="H113" s="759">
        <v>44652</v>
      </c>
      <c r="I113" s="954" t="s">
        <v>1200</v>
      </c>
      <c r="J113" s="959"/>
    </row>
    <row r="114" spans="1:13" ht="14.5" hidden="1" x14ac:dyDescent="0.35">
      <c r="A114" t="s">
        <v>756</v>
      </c>
      <c r="B114" s="886">
        <v>583</v>
      </c>
      <c r="C114" s="626">
        <v>80693</v>
      </c>
      <c r="D114" s="624">
        <f>'MD Rates'!C300</f>
        <v>80693</v>
      </c>
      <c r="E114" s="6">
        <f>IF(F114="Yes",'MD Rates'!$H$1,H114)</f>
        <v>44652</v>
      </c>
      <c r="F114" s="259" t="str">
        <f t="shared" si="0"/>
        <v>No</v>
      </c>
      <c r="H114" s="759">
        <v>44652</v>
      </c>
      <c r="I114" s="954" t="s">
        <v>1201</v>
      </c>
      <c r="J114" s="959"/>
    </row>
    <row r="115" spans="1:13" ht="14.5" hidden="1" x14ac:dyDescent="0.35">
      <c r="A115" s="758" t="s">
        <v>756</v>
      </c>
      <c r="B115" s="912">
        <v>584</v>
      </c>
      <c r="C115" s="760">
        <v>79898.41</v>
      </c>
      <c r="D115" s="913">
        <f>ROUND('MD Rates'!$G$391*52.1428,2)</f>
        <v>79898.41</v>
      </c>
      <c r="E115" s="6">
        <f>IF(F115="Yes",'MD Rates'!$H$1,H115)</f>
        <v>44287</v>
      </c>
      <c r="F115" s="259" t="str">
        <f t="shared" si="0"/>
        <v>No</v>
      </c>
      <c r="H115" s="759">
        <v>44287</v>
      </c>
      <c r="I115" s="759"/>
      <c r="J115" s="259"/>
      <c r="K115"/>
      <c r="L115"/>
      <c r="M115"/>
    </row>
    <row r="116" spans="1:13" ht="14.5" hidden="1" x14ac:dyDescent="0.35">
      <c r="A116" t="s">
        <v>756</v>
      </c>
      <c r="B116" s="5">
        <v>590</v>
      </c>
      <c r="C116" s="626">
        <v>82771</v>
      </c>
      <c r="D116" s="258">
        <f>'MD Rates'!L415</f>
        <v>82771</v>
      </c>
      <c r="E116" s="6">
        <f>IF(F116="Yes",'MD Rates'!$H$1,H116)</f>
        <v>44287</v>
      </c>
      <c r="F116" s="259" t="str">
        <f t="shared" si="0"/>
        <v>No</v>
      </c>
      <c r="H116" s="759">
        <v>44287</v>
      </c>
      <c r="I116" s="923"/>
      <c r="J116" s="259"/>
      <c r="K116"/>
      <c r="L116"/>
      <c r="M116"/>
    </row>
    <row r="117" spans="1:13" ht="14.5" hidden="1" x14ac:dyDescent="0.35">
      <c r="A117" t="s">
        <v>756</v>
      </c>
      <c r="B117" s="5">
        <v>605</v>
      </c>
      <c r="C117" s="626">
        <v>83035</v>
      </c>
      <c r="D117" s="282">
        <f>'MD Rates'!D277</f>
        <v>83035</v>
      </c>
      <c r="E117" s="6">
        <f>IF(F117="Yes",'MD Rates'!$H$1,H117)</f>
        <v>44287</v>
      </c>
      <c r="F117" s="259" t="str">
        <f>IF(C117&lt;&gt;D117,"Yes","No")</f>
        <v>No</v>
      </c>
      <c r="H117" s="759">
        <v>44287</v>
      </c>
      <c r="I117" s="923"/>
      <c r="J117" s="259"/>
      <c r="K117"/>
      <c r="L117"/>
      <c r="M117"/>
    </row>
    <row r="118" spans="1:13" ht="14.5" hidden="1" x14ac:dyDescent="0.35">
      <c r="A118" t="s">
        <v>756</v>
      </c>
      <c r="B118" s="5">
        <v>606</v>
      </c>
      <c r="C118" s="626">
        <v>83035</v>
      </c>
      <c r="D118" s="282">
        <f>'MD Rates'!D278</f>
        <v>83035</v>
      </c>
      <c r="E118" s="6">
        <f>IF(F118="Yes",'MD Rates'!$H$1,H118)</f>
        <v>44287</v>
      </c>
      <c r="F118" s="259" t="str">
        <f>IF(C118&lt;&gt;D118,"Yes","No")</f>
        <v>No</v>
      </c>
      <c r="H118" s="759">
        <v>44287</v>
      </c>
      <c r="I118" s="923"/>
      <c r="J118" s="259"/>
      <c r="K118"/>
      <c r="L118"/>
      <c r="M118"/>
    </row>
    <row r="119" spans="1:13" ht="14.5" hidden="1" x14ac:dyDescent="0.35">
      <c r="A119" t="s">
        <v>756</v>
      </c>
      <c r="B119" s="5">
        <v>610</v>
      </c>
      <c r="C119" s="626">
        <v>85620</v>
      </c>
      <c r="D119" s="282">
        <f>'MD Rates'!M415</f>
        <v>85620</v>
      </c>
      <c r="E119" s="6">
        <f>IF(F119="Yes",'MD Rates'!$H$1,H119)</f>
        <v>44287</v>
      </c>
      <c r="F119" s="259" t="str">
        <f t="shared" si="0"/>
        <v>No</v>
      </c>
      <c r="H119" s="759">
        <v>44287</v>
      </c>
      <c r="I119" s="923"/>
      <c r="J119" s="259"/>
      <c r="K119"/>
      <c r="L119"/>
      <c r="M119"/>
    </row>
    <row r="120" spans="1:13" ht="14.5" hidden="1" x14ac:dyDescent="0.35">
      <c r="A120" t="s">
        <v>756</v>
      </c>
      <c r="B120" s="5">
        <v>615</v>
      </c>
      <c r="C120" s="626">
        <v>85995</v>
      </c>
      <c r="D120" s="282">
        <f>'MD Rates'!D279</f>
        <v>85995</v>
      </c>
      <c r="E120" s="6">
        <f>IF(F120="Yes",'MD Rates'!$H$1,H120)</f>
        <v>44287</v>
      </c>
      <c r="F120" s="259" t="str">
        <f>IF(C120&lt;&gt;D120,"Yes","No")</f>
        <v>No</v>
      </c>
      <c r="H120" s="759">
        <v>44287</v>
      </c>
      <c r="I120" s="923"/>
      <c r="J120" s="259"/>
      <c r="K120"/>
      <c r="L120"/>
      <c r="M120"/>
    </row>
    <row r="121" spans="1:13" ht="14.5" hidden="1" x14ac:dyDescent="0.35">
      <c r="A121" t="s">
        <v>756</v>
      </c>
      <c r="B121" s="5">
        <v>616</v>
      </c>
      <c r="C121" s="626">
        <v>85995</v>
      </c>
      <c r="D121" s="282">
        <f>'MD Rates'!D280</f>
        <v>85995</v>
      </c>
      <c r="E121" s="6">
        <f>IF(F121="Yes",'MD Rates'!$H$1,H121)</f>
        <v>44287</v>
      </c>
      <c r="F121" s="259" t="str">
        <f>IF(C121&lt;&gt;D121,"Yes","No")</f>
        <v>No</v>
      </c>
      <c r="H121" s="759">
        <v>44287</v>
      </c>
      <c r="I121" s="923"/>
      <c r="J121" s="259"/>
      <c r="K121"/>
      <c r="L121"/>
      <c r="M121"/>
    </row>
    <row r="122" spans="1:13" ht="14.5" x14ac:dyDescent="0.35">
      <c r="A122" t="s">
        <v>756</v>
      </c>
      <c r="B122" s="5">
        <v>620</v>
      </c>
      <c r="C122" s="626">
        <v>85280</v>
      </c>
      <c r="D122" s="258">
        <f>'MD Rates'!F413</f>
        <v>89117</v>
      </c>
      <c r="E122" s="6">
        <f>IF(F122="Yes",'MD Rates'!$H$1,H122)</f>
        <v>44652</v>
      </c>
      <c r="F122" s="259" t="str">
        <f t="shared" si="0"/>
        <v>Yes</v>
      </c>
      <c r="H122" s="759">
        <v>44287</v>
      </c>
      <c r="I122" s="988"/>
      <c r="J122" s="259"/>
      <c r="K122"/>
      <c r="L122"/>
      <c r="M122"/>
    </row>
    <row r="123" spans="1:13" ht="14.5" hidden="1" x14ac:dyDescent="0.35">
      <c r="A123" t="s">
        <v>756</v>
      </c>
      <c r="B123" s="886">
        <v>625</v>
      </c>
      <c r="C123" s="626">
        <v>86139</v>
      </c>
      <c r="D123" s="624">
        <f>'MD Rates'!C301</f>
        <v>86139</v>
      </c>
      <c r="E123" s="6">
        <f>IF(F123="Yes",'MD Rates'!$H$1,H123)</f>
        <v>44652</v>
      </c>
      <c r="F123" s="259" t="str">
        <f t="shared" si="0"/>
        <v>No</v>
      </c>
      <c r="H123" s="759">
        <v>44652</v>
      </c>
      <c r="I123" s="954" t="s">
        <v>1202</v>
      </c>
      <c r="J123" s="959"/>
    </row>
    <row r="124" spans="1:13" ht="14.5" hidden="1" x14ac:dyDescent="0.35">
      <c r="A124" t="s">
        <v>756</v>
      </c>
      <c r="B124" s="886">
        <v>626</v>
      </c>
      <c r="C124" s="626">
        <v>86139</v>
      </c>
      <c r="D124" s="624">
        <f>'MD Rates'!C302</f>
        <v>86139</v>
      </c>
      <c r="E124" s="6">
        <f>IF(F124="Yes",'MD Rates'!$H$1,H124)</f>
        <v>44652</v>
      </c>
      <c r="F124" s="259" t="str">
        <f t="shared" si="0"/>
        <v>No</v>
      </c>
      <c r="H124" s="759">
        <v>44652</v>
      </c>
      <c r="I124" s="954" t="s">
        <v>1203</v>
      </c>
      <c r="J124" s="959"/>
    </row>
    <row r="125" spans="1:13" ht="14.5" hidden="1" x14ac:dyDescent="0.35">
      <c r="A125" t="s">
        <v>756</v>
      </c>
      <c r="B125" s="886">
        <v>627</v>
      </c>
      <c r="C125" s="626">
        <v>86139</v>
      </c>
      <c r="D125" s="624">
        <f>'MD Rates'!C303</f>
        <v>86139</v>
      </c>
      <c r="E125" s="6">
        <f>IF(F125="Yes",'MD Rates'!$H$1,H125)</f>
        <v>44652</v>
      </c>
      <c r="F125" s="259" t="str">
        <f t="shared" si="0"/>
        <v>No</v>
      </c>
      <c r="H125" s="759">
        <v>44652</v>
      </c>
      <c r="I125" s="954" t="s">
        <v>1204</v>
      </c>
      <c r="J125" s="959"/>
    </row>
    <row r="126" spans="1:13" ht="14.5" hidden="1" x14ac:dyDescent="0.35">
      <c r="A126" t="s">
        <v>756</v>
      </c>
      <c r="B126" s="5">
        <v>630</v>
      </c>
      <c r="C126" s="626">
        <v>88469</v>
      </c>
      <c r="D126" s="258">
        <f>'MD Rates'!N415</f>
        <v>88469</v>
      </c>
      <c r="E126" s="6">
        <f>IF(F126="Yes",'MD Rates'!$H$1,H126)</f>
        <v>44287</v>
      </c>
      <c r="F126" s="259" t="str">
        <f t="shared" si="0"/>
        <v>No</v>
      </c>
      <c r="H126" s="759">
        <v>44287</v>
      </c>
      <c r="I126" s="923"/>
      <c r="J126" s="259"/>
      <c r="K126"/>
      <c r="L126"/>
      <c r="M126"/>
    </row>
    <row r="127" spans="1:13" ht="14.5" hidden="1" x14ac:dyDescent="0.35">
      <c r="A127" s="10" t="s">
        <v>756</v>
      </c>
      <c r="B127" s="11">
        <v>635</v>
      </c>
      <c r="C127" s="626">
        <v>91318</v>
      </c>
      <c r="D127" s="258">
        <f>'MD Rates'!O415</f>
        <v>91318</v>
      </c>
      <c r="E127" s="6">
        <f>IF(F127="Yes",'MD Rates'!$H$1,H127)</f>
        <v>44287</v>
      </c>
      <c r="F127" s="259" t="str">
        <f>IF(C127&lt;&gt;D127,"Yes","No")</f>
        <v>No</v>
      </c>
      <c r="H127" s="759">
        <v>44287</v>
      </c>
      <c r="I127" s="923"/>
      <c r="J127" s="259"/>
      <c r="K127"/>
      <c r="L127"/>
      <c r="M127"/>
    </row>
    <row r="128" spans="1:13" ht="14.5" x14ac:dyDescent="0.35">
      <c r="A128" t="s">
        <v>756</v>
      </c>
      <c r="B128" s="5">
        <v>640</v>
      </c>
      <c r="C128" s="626">
        <v>91009</v>
      </c>
      <c r="D128" s="258">
        <f>'MD Rates'!G413</f>
        <v>95104</v>
      </c>
      <c r="E128" s="6">
        <f>IF(F128="Yes",'MD Rates'!$H$1,H128)</f>
        <v>44652</v>
      </c>
      <c r="F128" s="259" t="str">
        <f t="shared" si="0"/>
        <v>Yes</v>
      </c>
      <c r="H128" s="759">
        <v>44287</v>
      </c>
      <c r="I128" s="988"/>
      <c r="J128" s="259"/>
      <c r="K128"/>
      <c r="L128"/>
      <c r="M128"/>
    </row>
    <row r="129" spans="1:16" ht="14.5" hidden="1" x14ac:dyDescent="0.35">
      <c r="A129" t="s">
        <v>756</v>
      </c>
      <c r="B129" s="5">
        <v>642</v>
      </c>
      <c r="C129" s="626">
        <v>88955</v>
      </c>
      <c r="D129" s="282">
        <f>'MD Rates'!D281</f>
        <v>88955</v>
      </c>
      <c r="E129" s="6">
        <f>IF(F129="Yes",'MD Rates'!$H$1,H129)</f>
        <v>44287</v>
      </c>
      <c r="F129" s="259" t="str">
        <f t="shared" ref="F129:F134" si="3">IF(C129&lt;&gt;D129,"Yes","No")</f>
        <v>No</v>
      </c>
      <c r="H129" s="759">
        <v>44287</v>
      </c>
      <c r="I129" s="923"/>
      <c r="J129" s="259"/>
      <c r="K129"/>
      <c r="L129"/>
      <c r="M129"/>
    </row>
    <row r="130" spans="1:16" ht="14.5" hidden="1" x14ac:dyDescent="0.35">
      <c r="A130" t="s">
        <v>756</v>
      </c>
      <c r="B130" s="5">
        <v>643</v>
      </c>
      <c r="C130" s="626">
        <v>88955</v>
      </c>
      <c r="D130" s="282">
        <f>'MD Rates'!D282</f>
        <v>88955</v>
      </c>
      <c r="E130" s="6">
        <f>IF(F130="Yes",'MD Rates'!$H$1,H130)</f>
        <v>44287</v>
      </c>
      <c r="F130" s="259" t="str">
        <f t="shared" si="3"/>
        <v>No</v>
      </c>
      <c r="H130" s="759">
        <v>44287</v>
      </c>
      <c r="I130" s="923"/>
      <c r="J130" s="259"/>
      <c r="K130"/>
      <c r="L130"/>
      <c r="M130"/>
    </row>
    <row r="131" spans="1:16" ht="14.5" hidden="1" x14ac:dyDescent="0.35">
      <c r="A131" t="s">
        <v>756</v>
      </c>
      <c r="B131" s="5">
        <v>645</v>
      </c>
      <c r="C131" s="626">
        <v>91915</v>
      </c>
      <c r="D131" s="282">
        <f>'MD Rates'!D284</f>
        <v>91915</v>
      </c>
      <c r="E131" s="6">
        <f>IF(F131="Yes",'MD Rates'!$H$1,H131)</f>
        <v>44287</v>
      </c>
      <c r="F131" s="259" t="str">
        <f t="shared" si="3"/>
        <v>No</v>
      </c>
      <c r="H131" s="759">
        <v>44287</v>
      </c>
      <c r="I131" s="923"/>
      <c r="J131" s="259"/>
      <c r="K131"/>
      <c r="L131"/>
      <c r="M131"/>
    </row>
    <row r="132" spans="1:16" ht="14.5" hidden="1" x14ac:dyDescent="0.35">
      <c r="A132" t="s">
        <v>756</v>
      </c>
      <c r="B132" s="5">
        <v>646</v>
      </c>
      <c r="C132" s="626">
        <v>91915</v>
      </c>
      <c r="D132" s="282">
        <f>'MD Rates'!D285</f>
        <v>91915</v>
      </c>
      <c r="E132" s="6">
        <f>IF(F132="Yes",'MD Rates'!$H$1,H132)</f>
        <v>44287</v>
      </c>
      <c r="F132" s="259" t="str">
        <f t="shared" si="3"/>
        <v>No</v>
      </c>
      <c r="H132" s="759">
        <v>44287</v>
      </c>
      <c r="I132" s="923"/>
      <c r="J132" s="259"/>
      <c r="K132"/>
      <c r="L132"/>
      <c r="M132"/>
    </row>
    <row r="133" spans="1:16" ht="14.5" hidden="1" x14ac:dyDescent="0.35">
      <c r="A133" t="s">
        <v>756</v>
      </c>
      <c r="B133" s="5">
        <v>647</v>
      </c>
      <c r="C133" s="626">
        <v>91915</v>
      </c>
      <c r="D133" s="282">
        <f>'MD Rates'!D286</f>
        <v>91915</v>
      </c>
      <c r="E133" s="6">
        <f>IF(F133="Yes",'MD Rates'!$H$1,H133)</f>
        <v>44287</v>
      </c>
      <c r="F133" s="259" t="str">
        <f t="shared" si="3"/>
        <v>No</v>
      </c>
      <c r="H133" s="759">
        <v>44287</v>
      </c>
      <c r="I133" s="923"/>
      <c r="J133" s="259"/>
      <c r="K133"/>
      <c r="L133"/>
      <c r="M133"/>
    </row>
    <row r="134" spans="1:16" ht="14.5" hidden="1" x14ac:dyDescent="0.35">
      <c r="A134" t="s">
        <v>756</v>
      </c>
      <c r="B134" s="886">
        <v>648</v>
      </c>
      <c r="C134" s="626">
        <v>91584</v>
      </c>
      <c r="D134" s="282">
        <f>'MD Rates'!C304</f>
        <v>91584</v>
      </c>
      <c r="E134" s="6">
        <f>IF(F134="Yes",'MD Rates'!$H$1,H134)</f>
        <v>44652</v>
      </c>
      <c r="F134" s="259" t="str">
        <f t="shared" si="3"/>
        <v>No</v>
      </c>
      <c r="H134" s="759">
        <v>44652</v>
      </c>
      <c r="I134" s="954" t="s">
        <v>1205</v>
      </c>
      <c r="J134" s="959"/>
    </row>
    <row r="135" spans="1:16" ht="14.5" hidden="1" x14ac:dyDescent="0.35">
      <c r="A135" s="10" t="s">
        <v>756</v>
      </c>
      <c r="B135" s="11">
        <v>652</v>
      </c>
      <c r="C135" s="626">
        <v>94169</v>
      </c>
      <c r="D135" s="282">
        <f>'MD Rates'!P415</f>
        <v>94169</v>
      </c>
      <c r="E135" s="6">
        <f>IF(F135="Yes",'MD Rates'!$H$1,H135)</f>
        <v>44287</v>
      </c>
      <c r="F135" s="259" t="str">
        <f>IF(C135&lt;&gt;D135,"Yes","No")</f>
        <v>No</v>
      </c>
      <c r="H135" s="759">
        <v>44287</v>
      </c>
      <c r="I135" s="923"/>
      <c r="J135" s="259"/>
      <c r="K135"/>
      <c r="L135"/>
      <c r="M135"/>
    </row>
    <row r="136" spans="1:16" ht="14.5" x14ac:dyDescent="0.35">
      <c r="A136" t="s">
        <v>756</v>
      </c>
      <c r="B136" s="5">
        <v>660</v>
      </c>
      <c r="C136" s="626">
        <v>94277</v>
      </c>
      <c r="D136" s="282">
        <f>'MD Rates'!G413+'MD Rates'!B175</f>
        <v>98372</v>
      </c>
      <c r="E136" s="6">
        <f>IF(F136="Yes",'MD Rates'!$H$1,H136)</f>
        <v>44652</v>
      </c>
      <c r="F136" s="259" t="str">
        <f t="shared" ref="F136:F148" si="4">IF(C136&lt;&gt;D136,"Yes","No")</f>
        <v>Yes</v>
      </c>
      <c r="H136" s="759">
        <v>44287</v>
      </c>
      <c r="I136" s="988"/>
      <c r="J136" s="259"/>
      <c r="K136"/>
      <c r="L136"/>
      <c r="M136"/>
    </row>
    <row r="137" spans="1:16" ht="14.5" hidden="1" x14ac:dyDescent="0.35">
      <c r="A137" t="s">
        <v>756</v>
      </c>
      <c r="B137" s="5">
        <v>665</v>
      </c>
      <c r="C137" s="626">
        <v>94875</v>
      </c>
      <c r="D137" s="282">
        <f>'MD Rates'!D287</f>
        <v>94875</v>
      </c>
      <c r="E137" s="6">
        <f>IF(F137="Yes",'MD Rates'!$H$1,H137)</f>
        <v>44287</v>
      </c>
      <c r="F137" s="259" t="str">
        <f t="shared" ref="F137:F142" si="5">IF(C137&lt;&gt;D137,"Yes","No")</f>
        <v>No</v>
      </c>
      <c r="H137" s="759">
        <v>44287</v>
      </c>
      <c r="I137" s="923"/>
      <c r="J137" s="259"/>
      <c r="K137"/>
      <c r="L137"/>
      <c r="M137"/>
    </row>
    <row r="138" spans="1:16" ht="14.5" hidden="1" x14ac:dyDescent="0.35">
      <c r="A138" t="s">
        <v>756</v>
      </c>
      <c r="B138" s="5">
        <v>666</v>
      </c>
      <c r="C138" s="626">
        <v>94875</v>
      </c>
      <c r="D138" s="282">
        <f>'MD Rates'!D288</f>
        <v>94875</v>
      </c>
      <c r="E138" s="6">
        <f>IF(F138="Yes",'MD Rates'!$H$1,H138)</f>
        <v>44287</v>
      </c>
      <c r="F138" s="259" t="str">
        <f t="shared" si="5"/>
        <v>No</v>
      </c>
      <c r="H138" s="759">
        <v>44287</v>
      </c>
      <c r="I138" s="923"/>
      <c r="J138" s="259"/>
      <c r="K138"/>
      <c r="L138"/>
      <c r="M138"/>
    </row>
    <row r="139" spans="1:16" ht="14.5" hidden="1" x14ac:dyDescent="0.35">
      <c r="A139" t="s">
        <v>756</v>
      </c>
      <c r="B139" s="5">
        <v>667</v>
      </c>
      <c r="C139" s="626">
        <v>94875</v>
      </c>
      <c r="D139" s="282">
        <f>'MD Rates'!D289</f>
        <v>94875</v>
      </c>
      <c r="E139" s="6">
        <f>IF(F139="Yes",'MD Rates'!$H$1,H139)</f>
        <v>44287</v>
      </c>
      <c r="F139" s="259" t="str">
        <f t="shared" si="5"/>
        <v>No</v>
      </c>
      <c r="H139" s="759">
        <v>44287</v>
      </c>
      <c r="I139" s="923"/>
      <c r="J139" s="259"/>
      <c r="K139"/>
      <c r="L139"/>
      <c r="M139"/>
    </row>
    <row r="140" spans="1:16" ht="14.5" x14ac:dyDescent="0.35">
      <c r="A140" t="s">
        <v>756</v>
      </c>
      <c r="B140" s="5">
        <v>670</v>
      </c>
      <c r="C140" s="626">
        <v>97545</v>
      </c>
      <c r="D140" s="282">
        <f>'MD Rates'!G413+'MD Rates'!C175</f>
        <v>101640</v>
      </c>
      <c r="E140" s="6">
        <f>IF(F140="Yes",'MD Rates'!$H$1,H140)</f>
        <v>44652</v>
      </c>
      <c r="F140" s="259" t="str">
        <f t="shared" si="5"/>
        <v>Yes</v>
      </c>
      <c r="H140" s="759">
        <v>44287</v>
      </c>
      <c r="I140" s="988"/>
      <c r="J140" s="259"/>
      <c r="K140"/>
      <c r="L140"/>
      <c r="M140"/>
    </row>
    <row r="141" spans="1:16" ht="14.5" hidden="1" x14ac:dyDescent="0.35">
      <c r="A141" t="s">
        <v>756</v>
      </c>
      <c r="B141" s="5">
        <v>675</v>
      </c>
      <c r="C141" s="626">
        <v>97838</v>
      </c>
      <c r="D141" s="282">
        <f>'MD Rates'!D290</f>
        <v>97838</v>
      </c>
      <c r="E141" s="6">
        <f>IF(F141="Yes",'MD Rates'!$H$1,H141)</f>
        <v>44287</v>
      </c>
      <c r="F141" s="259" t="str">
        <f t="shared" si="5"/>
        <v>No</v>
      </c>
      <c r="H141" s="759">
        <v>44287</v>
      </c>
      <c r="I141" s="923"/>
      <c r="J141" s="259"/>
      <c r="K141"/>
      <c r="L141"/>
      <c r="M141"/>
    </row>
    <row r="142" spans="1:16" ht="14.5" hidden="1" x14ac:dyDescent="0.35">
      <c r="A142" s="825" t="s">
        <v>756</v>
      </c>
      <c r="B142" s="797">
        <v>676</v>
      </c>
      <c r="C142" s="919">
        <v>97838</v>
      </c>
      <c r="D142" s="920">
        <f>'MD Rates'!D290</f>
        <v>97838</v>
      </c>
      <c r="E142" s="832">
        <f>IF(F142="Yes",'MD Rates'!$H$1,H142)</f>
        <v>44287</v>
      </c>
      <c r="F142" s="921" t="str">
        <f t="shared" si="5"/>
        <v>No</v>
      </c>
      <c r="G142" s="825"/>
      <c r="H142" s="922">
        <v>44287</v>
      </c>
      <c r="I142" s="922"/>
      <c r="J142" s="825" t="s">
        <v>1150</v>
      </c>
      <c r="K142" s="825"/>
      <c r="L142" s="825"/>
      <c r="M142" s="825"/>
      <c r="N142" s="825"/>
      <c r="O142" s="825"/>
      <c r="P142" s="825"/>
    </row>
    <row r="143" spans="1:16" ht="14.5" x14ac:dyDescent="0.35">
      <c r="A143" t="s">
        <v>756</v>
      </c>
      <c r="B143" s="5">
        <v>680</v>
      </c>
      <c r="C143" s="626">
        <v>100813</v>
      </c>
      <c r="D143" s="282">
        <f>'MD Rates'!G413+'MD Rates'!D175</f>
        <v>104908</v>
      </c>
      <c r="E143" s="6">
        <f>IF(F143="Yes",'MD Rates'!$H$1,H143)</f>
        <v>44652</v>
      </c>
      <c r="F143" s="259" t="str">
        <f t="shared" si="4"/>
        <v>Yes</v>
      </c>
      <c r="H143" s="759">
        <v>44287</v>
      </c>
      <c r="I143" s="988"/>
      <c r="J143" s="259"/>
      <c r="K143"/>
      <c r="L143"/>
      <c r="M143"/>
    </row>
    <row r="144" spans="1:16" ht="14.5" x14ac:dyDescent="0.35">
      <c r="A144" t="s">
        <v>756</v>
      </c>
      <c r="B144" s="5">
        <v>690</v>
      </c>
      <c r="C144" s="626">
        <v>104081</v>
      </c>
      <c r="D144" s="624">
        <f>'MD Rates'!G413+'MD Rates'!E175</f>
        <v>108176</v>
      </c>
      <c r="E144" s="6">
        <f>IF(F144="Yes",'MD Rates'!$H$1,H144)</f>
        <v>44652</v>
      </c>
      <c r="F144" s="259" t="str">
        <f t="shared" si="4"/>
        <v>Yes</v>
      </c>
      <c r="H144" s="759">
        <v>44287</v>
      </c>
      <c r="I144" s="988"/>
      <c r="J144" s="259"/>
      <c r="K144"/>
      <c r="L144"/>
      <c r="M144"/>
    </row>
    <row r="145" spans="1:13" ht="14.5" x14ac:dyDescent="0.35">
      <c r="A145" t="s">
        <v>756</v>
      </c>
      <c r="B145" s="5">
        <v>700</v>
      </c>
      <c r="C145" s="626">
        <v>107349</v>
      </c>
      <c r="D145" s="624">
        <f>'MD Rates'!G413+'MD Rates'!F175</f>
        <v>111444</v>
      </c>
      <c r="E145" s="6">
        <f>IF(F145="Yes",'MD Rates'!$H$1,H145)</f>
        <v>44652</v>
      </c>
      <c r="F145" s="259" t="str">
        <f t="shared" si="4"/>
        <v>Yes</v>
      </c>
      <c r="H145" s="759">
        <v>44287</v>
      </c>
      <c r="I145" s="988"/>
      <c r="J145" s="259"/>
      <c r="K145"/>
      <c r="L145"/>
      <c r="M145"/>
    </row>
    <row r="146" spans="1:13" ht="14.5" x14ac:dyDescent="0.35">
      <c r="A146" t="s">
        <v>756</v>
      </c>
      <c r="B146" s="5">
        <v>710</v>
      </c>
      <c r="C146" s="626">
        <v>110617</v>
      </c>
      <c r="D146" s="624">
        <f>'MD Rates'!G413+'MD Rates'!G175</f>
        <v>114712</v>
      </c>
      <c r="E146" s="6">
        <f>IF(F146="Yes",'MD Rates'!$H$1,H146)</f>
        <v>44652</v>
      </c>
      <c r="F146" s="259" t="str">
        <f t="shared" si="4"/>
        <v>Yes</v>
      </c>
      <c r="H146" s="759">
        <v>44287</v>
      </c>
      <c r="I146" s="988"/>
      <c r="J146" s="259"/>
      <c r="K146"/>
      <c r="L146"/>
      <c r="M146"/>
    </row>
    <row r="147" spans="1:13" ht="14.5" x14ac:dyDescent="0.35">
      <c r="A147" t="s">
        <v>756</v>
      </c>
      <c r="B147" s="5">
        <v>720</v>
      </c>
      <c r="C147" s="626">
        <v>113885</v>
      </c>
      <c r="D147" s="624">
        <f>'MD Rates'!G413+'MD Rates'!H175</f>
        <v>117980</v>
      </c>
      <c r="E147" s="6">
        <f>IF(F147="Yes",'MD Rates'!$H$1,H147)</f>
        <v>44652</v>
      </c>
      <c r="F147" s="259" t="str">
        <f t="shared" si="4"/>
        <v>Yes</v>
      </c>
      <c r="G147" t="s">
        <v>355</v>
      </c>
      <c r="H147" s="759">
        <v>44287</v>
      </c>
      <c r="I147" s="988"/>
      <c r="J147" s="259"/>
      <c r="K147"/>
      <c r="L147"/>
      <c r="M147"/>
    </row>
    <row r="148" spans="1:13" ht="14.5" x14ac:dyDescent="0.35">
      <c r="A148" t="s">
        <v>756</v>
      </c>
      <c r="B148" s="5">
        <v>730</v>
      </c>
      <c r="C148" s="626">
        <v>117153</v>
      </c>
      <c r="D148" s="624">
        <f>'MD Rates'!G413+'MD Rates'!I175</f>
        <v>121248</v>
      </c>
      <c r="E148" s="6">
        <f>IF(F148="Yes",'MD Rates'!$H$1,H148)</f>
        <v>44652</v>
      </c>
      <c r="F148" s="259" t="str">
        <f t="shared" si="4"/>
        <v>Yes</v>
      </c>
      <c r="G148" t="s">
        <v>355</v>
      </c>
      <c r="H148" s="759">
        <v>44287</v>
      </c>
      <c r="I148" s="988"/>
      <c r="J148" s="259"/>
      <c r="K148"/>
      <c r="L148"/>
      <c r="M148"/>
    </row>
    <row r="151" spans="1:13" x14ac:dyDescent="0.25">
      <c r="A151" s="287" t="s">
        <v>0</v>
      </c>
    </row>
  </sheetData>
  <autoFilter ref="A2:O148"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J3:J6 F3:F148 J16:J141 J8:J14">
    <cfRule type="cellIs" dxfId="34" priority="4" stopIfTrue="1" operator="equal">
      <formula>"Yes"</formula>
    </cfRule>
  </conditionalFormatting>
  <conditionalFormatting sqref="E3:E148">
    <cfRule type="expression" dxfId="33" priority="5" stopIfTrue="1">
      <formula>E3&lt;&gt;H3</formula>
    </cfRule>
  </conditionalFormatting>
  <conditionalFormatting sqref="J143:J148">
    <cfRule type="cellIs" dxfId="32" priority="1"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02"/>
  <sheetViews>
    <sheetView workbookViewId="0">
      <selection activeCell="J2" sqref="J2"/>
    </sheetView>
  </sheetViews>
  <sheetFormatPr defaultRowHeight="12.5" x14ac:dyDescent="0.25"/>
  <cols>
    <col min="1" max="1" width="23.1796875" bestFit="1" customWidth="1"/>
    <col min="4" max="4" width="10.81640625" customWidth="1"/>
    <col min="5" max="5" width="12.81640625" bestFit="1" customWidth="1"/>
    <col min="8" max="8" width="11.453125" style="6" customWidth="1"/>
    <col min="9" max="9" width="0" style="10" hidden="1" customWidth="1"/>
    <col min="10" max="10" width="9.54296875" bestFit="1" customWidth="1"/>
  </cols>
  <sheetData>
    <row r="1" spans="1:13" ht="39.75" customHeight="1" x14ac:dyDescent="0.3">
      <c r="A1" s="290" t="s">
        <v>350</v>
      </c>
      <c r="B1" s="291" t="s">
        <v>351</v>
      </c>
      <c r="C1" s="292" t="s">
        <v>626</v>
      </c>
      <c r="D1" s="292" t="s">
        <v>1</v>
      </c>
      <c r="E1" s="293" t="s">
        <v>771</v>
      </c>
      <c r="F1" s="292" t="s">
        <v>628</v>
      </c>
      <c r="G1" s="68"/>
      <c r="H1" s="294" t="s">
        <v>625</v>
      </c>
    </row>
    <row r="2" spans="1:13" x14ac:dyDescent="0.25">
      <c r="A2" t="s">
        <v>757</v>
      </c>
      <c r="B2" s="5">
        <v>10</v>
      </c>
      <c r="C2">
        <v>84559</v>
      </c>
      <c r="D2" s="282">
        <f>'MD Rates'!C128</f>
        <v>88364</v>
      </c>
      <c r="E2" s="6">
        <f>IF(F2="Yes",'MD Rates'!$H$1,H2)</f>
        <v>44652</v>
      </c>
      <c r="F2" s="259" t="str">
        <f t="shared" ref="F2:F26" si="0">IF(C2&lt;&gt;D2,"Yes","No")</f>
        <v>Yes</v>
      </c>
      <c r="H2" s="6">
        <v>44287</v>
      </c>
      <c r="I2" s="974"/>
      <c r="J2" s="131"/>
      <c r="K2" s="131"/>
      <c r="M2" s="64"/>
    </row>
    <row r="3" spans="1:13" x14ac:dyDescent="0.25">
      <c r="A3" t="s">
        <v>757</v>
      </c>
      <c r="B3" s="5">
        <v>20</v>
      </c>
      <c r="C3">
        <v>85220</v>
      </c>
      <c r="D3" s="282">
        <f>'MD Rates'!C213</f>
        <v>89055</v>
      </c>
      <c r="E3" s="6">
        <f>IF(F3="Yes",'MD Rates'!$H$1,H3)</f>
        <v>44652</v>
      </c>
      <c r="F3" s="259" t="str">
        <f t="shared" si="0"/>
        <v>Yes</v>
      </c>
      <c r="H3" s="6">
        <v>44287</v>
      </c>
      <c r="I3" s="974"/>
      <c r="J3" s="131"/>
      <c r="K3" s="131"/>
      <c r="M3" s="64"/>
    </row>
    <row r="4" spans="1:13" x14ac:dyDescent="0.25">
      <c r="A4" t="s">
        <v>757</v>
      </c>
      <c r="B4" s="5">
        <v>30</v>
      </c>
      <c r="C4">
        <v>85880</v>
      </c>
      <c r="D4" s="587">
        <f>'MD Rates'!D212</f>
        <v>89745</v>
      </c>
      <c r="E4" s="6">
        <f>IF(F4="Yes",'MD Rates'!$H$1,H4)</f>
        <v>44652</v>
      </c>
      <c r="F4" s="259" t="str">
        <f t="shared" si="0"/>
        <v>Yes</v>
      </c>
      <c r="H4" s="6">
        <v>44287</v>
      </c>
      <c r="I4" s="974"/>
      <c r="J4" s="131"/>
      <c r="K4" s="131"/>
      <c r="M4" s="64"/>
    </row>
    <row r="5" spans="1:13" x14ac:dyDescent="0.25">
      <c r="A5" t="s">
        <v>757</v>
      </c>
      <c r="B5" s="5">
        <v>40</v>
      </c>
      <c r="C5">
        <v>86547</v>
      </c>
      <c r="D5" s="587">
        <f>'MD Rates'!C215</f>
        <v>90441</v>
      </c>
      <c r="E5" s="6">
        <f>IF(F5="Yes",'MD Rates'!$H$1,H5)</f>
        <v>44652</v>
      </c>
      <c r="F5" s="259" t="str">
        <f t="shared" si="0"/>
        <v>Yes</v>
      </c>
      <c r="H5" s="6">
        <v>44287</v>
      </c>
      <c r="I5" s="974"/>
      <c r="J5" s="131"/>
      <c r="K5" s="131"/>
      <c r="M5" s="64"/>
    </row>
    <row r="6" spans="1:13" x14ac:dyDescent="0.25">
      <c r="A6" t="s">
        <v>757</v>
      </c>
      <c r="B6" s="9">
        <v>50</v>
      </c>
      <c r="C6">
        <v>87207</v>
      </c>
      <c r="D6" s="282">
        <f>'MD Rates'!C129</f>
        <v>91131</v>
      </c>
      <c r="E6" s="6">
        <f>IF(F6="Yes",'MD Rates'!$H$1,H6)</f>
        <v>44652</v>
      </c>
      <c r="F6" s="259" t="str">
        <f t="shared" si="0"/>
        <v>Yes</v>
      </c>
      <c r="H6" s="6">
        <v>44287</v>
      </c>
      <c r="I6" s="974"/>
      <c r="J6" s="131"/>
      <c r="K6" s="131"/>
      <c r="M6" s="64"/>
    </row>
    <row r="7" spans="1:13" x14ac:dyDescent="0.25">
      <c r="A7" t="s">
        <v>757</v>
      </c>
      <c r="B7" s="5">
        <v>60</v>
      </c>
      <c r="C7">
        <v>88528</v>
      </c>
      <c r="D7" s="587">
        <f>'MD Rates'!D214</f>
        <v>92512</v>
      </c>
      <c r="E7" s="6">
        <f>IF(F7="Yes",'MD Rates'!$H$1,H7)</f>
        <v>44652</v>
      </c>
      <c r="F7" s="259" t="str">
        <f t="shared" si="0"/>
        <v>Yes</v>
      </c>
      <c r="H7" s="6">
        <v>44287</v>
      </c>
      <c r="I7" s="974"/>
      <c r="J7" s="131"/>
      <c r="K7" s="131"/>
      <c r="M7" s="64"/>
    </row>
    <row r="8" spans="1:13" x14ac:dyDescent="0.25">
      <c r="A8" t="s">
        <v>757</v>
      </c>
      <c r="B8" s="5">
        <v>70</v>
      </c>
      <c r="C8">
        <v>89855</v>
      </c>
      <c r="D8" s="282">
        <f>'MD Rates'!C130</f>
        <v>93898</v>
      </c>
      <c r="E8" s="6">
        <f>IF(F8="Yes",'MD Rates'!$H$1,H8)</f>
        <v>44652</v>
      </c>
      <c r="F8" s="259" t="str">
        <f t="shared" si="0"/>
        <v>Yes</v>
      </c>
      <c r="H8" s="6">
        <v>44287</v>
      </c>
      <c r="I8" s="974"/>
      <c r="J8" s="131"/>
      <c r="K8" s="131"/>
      <c r="M8" s="64"/>
    </row>
    <row r="9" spans="1:13" x14ac:dyDescent="0.25">
      <c r="A9" t="s">
        <v>757</v>
      </c>
      <c r="B9" s="5">
        <v>80</v>
      </c>
      <c r="C9">
        <v>92503</v>
      </c>
      <c r="D9" s="282">
        <f>'MD Rates'!C131</f>
        <v>96665</v>
      </c>
      <c r="E9" s="6">
        <f>IF(F9="Yes",'MD Rates'!$H$1,H9)</f>
        <v>44652</v>
      </c>
      <c r="F9" s="259" t="str">
        <f t="shared" si="0"/>
        <v>Yes</v>
      </c>
      <c r="H9" s="6">
        <v>44287</v>
      </c>
      <c r="I9" s="974"/>
      <c r="J9" s="131"/>
      <c r="K9" s="131"/>
      <c r="M9" s="64"/>
    </row>
    <row r="10" spans="1:13" x14ac:dyDescent="0.25">
      <c r="A10" t="s">
        <v>757</v>
      </c>
      <c r="B10" s="5">
        <v>90</v>
      </c>
      <c r="C10">
        <v>93823</v>
      </c>
      <c r="D10" s="282">
        <f>'MD Rates'!D216</f>
        <v>98045</v>
      </c>
      <c r="E10" s="6">
        <f>IF(F10="Yes",'MD Rates'!$H$1,H10)</f>
        <v>44652</v>
      </c>
      <c r="F10" s="259" t="str">
        <f t="shared" si="0"/>
        <v>Yes</v>
      </c>
      <c r="H10" s="6">
        <v>44287</v>
      </c>
      <c r="I10" s="974"/>
      <c r="J10" s="131"/>
      <c r="K10" s="131"/>
      <c r="M10" s="64"/>
    </row>
    <row r="11" spans="1:13" x14ac:dyDescent="0.25">
      <c r="A11" t="s">
        <v>757</v>
      </c>
      <c r="B11" s="5">
        <v>100</v>
      </c>
      <c r="C11">
        <v>95144</v>
      </c>
      <c r="D11" s="282">
        <f>'MD Rates'!C132</f>
        <v>99425</v>
      </c>
      <c r="E11" s="6">
        <f>IF(F11="Yes",'MD Rates'!$H$1,H11)</f>
        <v>44652</v>
      </c>
      <c r="F11" s="259" t="str">
        <f t="shared" si="0"/>
        <v>Yes</v>
      </c>
      <c r="H11" s="6">
        <v>44287</v>
      </c>
      <c r="I11" s="974"/>
      <c r="J11" s="131"/>
      <c r="K11" s="131"/>
      <c r="M11" s="64"/>
    </row>
    <row r="12" spans="1:13" x14ac:dyDescent="0.25">
      <c r="A12" t="s">
        <v>757</v>
      </c>
      <c r="B12" s="5">
        <v>101</v>
      </c>
      <c r="C12">
        <v>95144</v>
      </c>
      <c r="D12" s="282">
        <f>'MD Rates'!C133</f>
        <v>99425</v>
      </c>
      <c r="E12" s="6">
        <f>IF(F12="Yes",'MD Rates'!$H$1,H12)</f>
        <v>44652</v>
      </c>
      <c r="F12" s="259" t="str">
        <f t="shared" si="0"/>
        <v>Yes</v>
      </c>
      <c r="H12" s="6">
        <v>44287</v>
      </c>
      <c r="I12" s="974"/>
      <c r="J12" s="131"/>
      <c r="K12" s="131"/>
      <c r="M12" s="64"/>
    </row>
    <row r="13" spans="1:13" x14ac:dyDescent="0.25">
      <c r="A13" t="s">
        <v>757</v>
      </c>
      <c r="B13" s="5">
        <v>102</v>
      </c>
      <c r="C13">
        <v>95144</v>
      </c>
      <c r="D13" s="282">
        <f>'MD Rates'!C134</f>
        <v>99425</v>
      </c>
      <c r="E13" s="6">
        <f>IF(F13="Yes",'MD Rates'!$H$1,H13)</f>
        <v>44652</v>
      </c>
      <c r="F13" s="259" t="str">
        <f t="shared" si="0"/>
        <v>Yes</v>
      </c>
      <c r="H13" s="6">
        <v>44287</v>
      </c>
      <c r="I13" s="974"/>
      <c r="J13" s="131"/>
      <c r="K13" s="131"/>
      <c r="M13" s="64"/>
    </row>
    <row r="14" spans="1:13" x14ac:dyDescent="0.25">
      <c r="A14" t="s">
        <v>757</v>
      </c>
      <c r="B14" s="5">
        <v>103</v>
      </c>
      <c r="C14">
        <v>95144</v>
      </c>
      <c r="D14" s="282">
        <f>'MD Rates'!C135</f>
        <v>99425</v>
      </c>
      <c r="E14" s="6">
        <f>IF(F14="Yes",'MD Rates'!$H$1,H14)</f>
        <v>44652</v>
      </c>
      <c r="F14" s="259" t="str">
        <f t="shared" si="0"/>
        <v>Yes</v>
      </c>
      <c r="H14" s="6">
        <v>44287</v>
      </c>
      <c r="I14" s="974"/>
      <c r="J14" s="131"/>
      <c r="K14" s="131"/>
      <c r="M14" s="64"/>
    </row>
    <row r="15" spans="1:13" x14ac:dyDescent="0.25">
      <c r="A15" t="s">
        <v>757</v>
      </c>
      <c r="B15" s="5">
        <v>104</v>
      </c>
      <c r="C15">
        <v>95144</v>
      </c>
      <c r="D15" s="282">
        <f>'MD Rates'!C136</f>
        <v>99425</v>
      </c>
      <c r="E15" s="6">
        <f>IF(F15="Yes",'MD Rates'!$H$1,H15)</f>
        <v>44652</v>
      </c>
      <c r="F15" s="259" t="str">
        <f t="shared" si="0"/>
        <v>Yes</v>
      </c>
      <c r="H15" s="6">
        <v>44287</v>
      </c>
      <c r="I15" s="974"/>
      <c r="J15" s="131"/>
      <c r="K15" s="131"/>
      <c r="M15" s="64"/>
    </row>
    <row r="16" spans="1:13" x14ac:dyDescent="0.25">
      <c r="A16" s="10" t="s">
        <v>757</v>
      </c>
      <c r="B16" s="5">
        <v>110</v>
      </c>
      <c r="C16">
        <v>101432</v>
      </c>
      <c r="D16" s="282">
        <f>'MD Rates'!C137</f>
        <v>105996</v>
      </c>
      <c r="E16" s="6">
        <f>IF(F16="Yes",'MD Rates'!$H$1,H16)</f>
        <v>44652</v>
      </c>
      <c r="F16" s="259" t="str">
        <f t="shared" si="0"/>
        <v>Yes</v>
      </c>
      <c r="H16" s="6">
        <v>44287</v>
      </c>
      <c r="I16" s="974"/>
      <c r="J16" s="131"/>
      <c r="K16" s="131"/>
      <c r="M16" s="64"/>
    </row>
    <row r="17" spans="1:13" x14ac:dyDescent="0.25">
      <c r="A17" s="10" t="s">
        <v>757</v>
      </c>
      <c r="B17" s="5">
        <v>111</v>
      </c>
      <c r="C17">
        <v>101432</v>
      </c>
      <c r="D17" s="282">
        <f>'MD Rates'!C138</f>
        <v>105996</v>
      </c>
      <c r="E17" s="6">
        <f>IF(F17="Yes",'MD Rates'!$H$1,H17)</f>
        <v>44652</v>
      </c>
      <c r="F17" s="259" t="str">
        <f t="shared" si="0"/>
        <v>Yes</v>
      </c>
      <c r="H17" s="6">
        <v>44287</v>
      </c>
      <c r="I17" s="974"/>
      <c r="J17" s="131"/>
      <c r="K17" s="131"/>
      <c r="M17" s="64"/>
    </row>
    <row r="18" spans="1:13" x14ac:dyDescent="0.25">
      <c r="A18" s="10" t="s">
        <v>757</v>
      </c>
      <c r="B18" s="5">
        <v>112</v>
      </c>
      <c r="C18">
        <v>101432</v>
      </c>
      <c r="D18" s="282">
        <f>'MD Rates'!C139</f>
        <v>105996</v>
      </c>
      <c r="E18" s="6">
        <f>IF(F18="Yes",'MD Rates'!$H$1,H18)</f>
        <v>44652</v>
      </c>
      <c r="F18" s="259" t="str">
        <f t="shared" si="0"/>
        <v>Yes</v>
      </c>
      <c r="H18" s="6">
        <v>44287</v>
      </c>
      <c r="I18" s="974"/>
      <c r="J18" s="131"/>
      <c r="K18" s="131"/>
      <c r="M18" s="64"/>
    </row>
    <row r="19" spans="1:13" x14ac:dyDescent="0.25">
      <c r="A19" s="10" t="s">
        <v>757</v>
      </c>
      <c r="B19" s="5">
        <v>113</v>
      </c>
      <c r="C19">
        <v>101432</v>
      </c>
      <c r="D19" s="282">
        <f>'MD Rates'!C140</f>
        <v>105996</v>
      </c>
      <c r="E19" s="6">
        <f>IF(F19="Yes",'MD Rates'!$H$1,H19)</f>
        <v>44652</v>
      </c>
      <c r="F19" s="259" t="str">
        <f t="shared" si="0"/>
        <v>Yes</v>
      </c>
      <c r="H19" s="6">
        <v>44287</v>
      </c>
      <c r="I19" s="974"/>
      <c r="J19" s="131"/>
      <c r="K19" s="131"/>
      <c r="M19" s="64"/>
    </row>
    <row r="20" spans="1:13" x14ac:dyDescent="0.25">
      <c r="A20" s="10" t="s">
        <v>757</v>
      </c>
      <c r="B20" s="5">
        <v>114</v>
      </c>
      <c r="C20">
        <v>101432</v>
      </c>
      <c r="D20" s="282">
        <f>'MD Rates'!C141</f>
        <v>105996</v>
      </c>
      <c r="E20" s="6">
        <f>IF(F20="Yes",'MD Rates'!$H$1,H20)</f>
        <v>44652</v>
      </c>
      <c r="F20" s="259" t="str">
        <f t="shared" si="0"/>
        <v>Yes</v>
      </c>
      <c r="H20" s="6">
        <v>44287</v>
      </c>
      <c r="I20" s="974"/>
      <c r="J20" s="131"/>
      <c r="K20" s="131"/>
      <c r="M20" s="64"/>
    </row>
    <row r="21" spans="1:13" x14ac:dyDescent="0.25">
      <c r="A21" t="s">
        <v>757</v>
      </c>
      <c r="B21" s="11">
        <v>120</v>
      </c>
      <c r="C21">
        <v>107721</v>
      </c>
      <c r="D21" s="282">
        <f>'MD Rates'!C142</f>
        <v>112569</v>
      </c>
      <c r="E21" s="6">
        <f>IF(F21="Yes",'MD Rates'!$H$1,H21)</f>
        <v>44652</v>
      </c>
      <c r="F21" s="259" t="str">
        <f t="shared" si="0"/>
        <v>Yes</v>
      </c>
      <c r="H21" s="6">
        <v>44287</v>
      </c>
      <c r="I21" s="974"/>
      <c r="J21" s="131"/>
      <c r="K21" s="131"/>
      <c r="M21" s="64"/>
    </row>
    <row r="22" spans="1:13" x14ac:dyDescent="0.25">
      <c r="A22" t="s">
        <v>757</v>
      </c>
      <c r="B22" s="11">
        <v>121</v>
      </c>
      <c r="C22">
        <v>107721</v>
      </c>
      <c r="D22" s="282">
        <f>'MD Rates'!C143</f>
        <v>112569</v>
      </c>
      <c r="E22" s="6">
        <f>IF(F22="Yes",'MD Rates'!$H$1,H22)</f>
        <v>44652</v>
      </c>
      <c r="F22" s="259" t="str">
        <f t="shared" si="0"/>
        <v>Yes</v>
      </c>
      <c r="H22" s="6">
        <v>44287</v>
      </c>
      <c r="I22" s="974"/>
      <c r="J22" s="131"/>
      <c r="K22" s="131"/>
      <c r="M22" s="64"/>
    </row>
    <row r="23" spans="1:13" x14ac:dyDescent="0.25">
      <c r="A23" t="s">
        <v>757</v>
      </c>
      <c r="B23" s="11">
        <v>122</v>
      </c>
      <c r="C23">
        <v>107721</v>
      </c>
      <c r="D23" s="282">
        <f>'MD Rates'!C144</f>
        <v>112569</v>
      </c>
      <c r="E23" s="6">
        <f>IF(F23="Yes",'MD Rates'!$H$1,H23)</f>
        <v>44652</v>
      </c>
      <c r="F23" s="259" t="str">
        <f t="shared" si="0"/>
        <v>Yes</v>
      </c>
      <c r="H23" s="6">
        <v>44287</v>
      </c>
      <c r="I23" s="974"/>
      <c r="J23" s="131"/>
      <c r="K23" s="131"/>
      <c r="M23" s="64"/>
    </row>
    <row r="24" spans="1:13" x14ac:dyDescent="0.25">
      <c r="A24" t="s">
        <v>757</v>
      </c>
      <c r="B24" s="11">
        <v>123</v>
      </c>
      <c r="C24">
        <v>107721</v>
      </c>
      <c r="D24" s="282">
        <f>'MD Rates'!C145</f>
        <v>112569</v>
      </c>
      <c r="E24" s="6">
        <f>IF(F24="Yes",'MD Rates'!$H$1,H24)</f>
        <v>44652</v>
      </c>
      <c r="F24" s="259" t="str">
        <f t="shared" si="0"/>
        <v>Yes</v>
      </c>
      <c r="H24" s="6">
        <v>44287</v>
      </c>
      <c r="I24" s="974"/>
      <c r="J24" s="131"/>
      <c r="K24" s="131"/>
      <c r="M24" s="64"/>
    </row>
    <row r="25" spans="1:13" x14ac:dyDescent="0.25">
      <c r="A25" t="s">
        <v>757</v>
      </c>
      <c r="B25" s="11">
        <v>124</v>
      </c>
      <c r="C25">
        <v>107721</v>
      </c>
      <c r="D25" s="282">
        <f>'MD Rates'!C146</f>
        <v>112569</v>
      </c>
      <c r="E25" s="6">
        <f>IF(F25="Yes",'MD Rates'!$H$1,H25)</f>
        <v>44652</v>
      </c>
      <c r="F25" s="259" t="str">
        <f t="shared" si="0"/>
        <v>Yes</v>
      </c>
      <c r="H25" s="6">
        <v>44287</v>
      </c>
      <c r="I25" s="974"/>
      <c r="J25" s="131"/>
      <c r="K25" s="131"/>
      <c r="M25" s="64"/>
    </row>
    <row r="26" spans="1:13" x14ac:dyDescent="0.25">
      <c r="A26" s="10" t="s">
        <v>757</v>
      </c>
      <c r="B26" s="5">
        <v>130</v>
      </c>
      <c r="C26">
        <v>114003</v>
      </c>
      <c r="D26" s="282">
        <f>'MD Rates'!C147</f>
        <v>119133</v>
      </c>
      <c r="E26" s="6">
        <f>IF(F26="Yes",'MD Rates'!$H$1,H26)</f>
        <v>44652</v>
      </c>
      <c r="F26" s="259" t="str">
        <f t="shared" si="0"/>
        <v>Yes</v>
      </c>
      <c r="H26" s="6">
        <v>44287</v>
      </c>
      <c r="I26" s="974"/>
      <c r="J26" s="131"/>
      <c r="K26" s="131"/>
      <c r="M26" s="64"/>
    </row>
    <row r="27" spans="1:13" x14ac:dyDescent="0.25">
      <c r="A27" s="10" t="s">
        <v>758</v>
      </c>
      <c r="B27" s="5">
        <v>10</v>
      </c>
      <c r="C27">
        <v>84559</v>
      </c>
      <c r="D27" s="282">
        <f t="shared" ref="D27:D58" si="1">D2</f>
        <v>88364</v>
      </c>
      <c r="E27" s="6">
        <f>IF(F27="Yes",'MD Rates'!$H$1,H27)</f>
        <v>44652</v>
      </c>
      <c r="F27" s="259" t="str">
        <f t="shared" ref="F27:F85" si="2">IF(C27&lt;&gt;D27,"Yes","No")</f>
        <v>Yes</v>
      </c>
      <c r="G27" s="131"/>
      <c r="H27" s="6">
        <v>44287</v>
      </c>
      <c r="I27" s="974"/>
      <c r="J27" s="131"/>
      <c r="K27" s="131"/>
      <c r="M27" s="64"/>
    </row>
    <row r="28" spans="1:13" x14ac:dyDescent="0.25">
      <c r="A28" s="10" t="s">
        <v>758</v>
      </c>
      <c r="B28" s="5">
        <v>20</v>
      </c>
      <c r="C28">
        <v>85220</v>
      </c>
      <c r="D28" s="282">
        <f t="shared" si="1"/>
        <v>89055</v>
      </c>
      <c r="E28" s="6">
        <f>IF(F28="Yes",'MD Rates'!$H$1,H28)</f>
        <v>44652</v>
      </c>
      <c r="F28" s="259" t="str">
        <f t="shared" si="2"/>
        <v>Yes</v>
      </c>
      <c r="G28" s="131"/>
      <c r="H28" s="6">
        <v>44287</v>
      </c>
      <c r="I28" s="974"/>
      <c r="J28" s="131"/>
      <c r="K28" s="131"/>
      <c r="M28" s="64"/>
    </row>
    <row r="29" spans="1:13" x14ac:dyDescent="0.25">
      <c r="A29" s="10" t="s">
        <v>758</v>
      </c>
      <c r="B29" s="5">
        <v>30</v>
      </c>
      <c r="C29">
        <v>85880</v>
      </c>
      <c r="D29" s="282">
        <f t="shared" si="1"/>
        <v>89745</v>
      </c>
      <c r="E29" s="6">
        <f>IF(F29="Yes",'MD Rates'!$H$1,H29)</f>
        <v>44652</v>
      </c>
      <c r="F29" s="259" t="str">
        <f t="shared" si="2"/>
        <v>Yes</v>
      </c>
      <c r="G29" s="131"/>
      <c r="H29" s="6">
        <v>44287</v>
      </c>
      <c r="I29" s="974"/>
      <c r="J29" s="131"/>
      <c r="K29" s="131"/>
      <c r="M29" s="64"/>
    </row>
    <row r="30" spans="1:13" x14ac:dyDescent="0.25">
      <c r="A30" s="10" t="s">
        <v>758</v>
      </c>
      <c r="B30" s="5">
        <v>40</v>
      </c>
      <c r="C30">
        <v>86547</v>
      </c>
      <c r="D30" s="282">
        <f t="shared" si="1"/>
        <v>90441</v>
      </c>
      <c r="E30" s="6">
        <f>IF(F30="Yes",'MD Rates'!$H$1,H30)</f>
        <v>44652</v>
      </c>
      <c r="F30" s="259" t="str">
        <f t="shared" si="2"/>
        <v>Yes</v>
      </c>
      <c r="G30" s="131"/>
      <c r="H30" s="6">
        <v>44287</v>
      </c>
      <c r="I30" s="974"/>
      <c r="J30" s="131"/>
      <c r="K30" s="131"/>
      <c r="M30" s="64"/>
    </row>
    <row r="31" spans="1:13" x14ac:dyDescent="0.25">
      <c r="A31" s="10" t="s">
        <v>758</v>
      </c>
      <c r="B31" s="9">
        <v>50</v>
      </c>
      <c r="C31">
        <v>87207</v>
      </c>
      <c r="D31" s="282">
        <f t="shared" si="1"/>
        <v>91131</v>
      </c>
      <c r="E31" s="6">
        <f>IF(F31="Yes",'MD Rates'!$H$1,H31)</f>
        <v>44652</v>
      </c>
      <c r="F31" s="259" t="str">
        <f t="shared" si="2"/>
        <v>Yes</v>
      </c>
      <c r="G31" s="131"/>
      <c r="H31" s="6">
        <v>44287</v>
      </c>
      <c r="I31" s="974"/>
      <c r="J31" s="131"/>
      <c r="K31" s="131"/>
      <c r="M31" s="64"/>
    </row>
    <row r="32" spans="1:13" x14ac:dyDescent="0.25">
      <c r="A32" s="10" t="s">
        <v>758</v>
      </c>
      <c r="B32" s="5">
        <v>60</v>
      </c>
      <c r="C32">
        <v>88528</v>
      </c>
      <c r="D32" s="282">
        <f t="shared" si="1"/>
        <v>92512</v>
      </c>
      <c r="E32" s="6">
        <f>IF(F32="Yes",'MD Rates'!$H$1,H32)</f>
        <v>44652</v>
      </c>
      <c r="F32" s="259" t="str">
        <f t="shared" si="2"/>
        <v>Yes</v>
      </c>
      <c r="G32" s="131"/>
      <c r="H32" s="6">
        <v>44287</v>
      </c>
      <c r="I32" s="974"/>
      <c r="J32" s="131"/>
      <c r="K32" s="131"/>
      <c r="M32" s="64"/>
    </row>
    <row r="33" spans="1:13" x14ac:dyDescent="0.25">
      <c r="A33" s="10" t="s">
        <v>758</v>
      </c>
      <c r="B33" s="5">
        <v>70</v>
      </c>
      <c r="C33">
        <v>89855</v>
      </c>
      <c r="D33" s="282">
        <f t="shared" si="1"/>
        <v>93898</v>
      </c>
      <c r="E33" s="6">
        <f>IF(F33="Yes",'MD Rates'!$H$1,H33)</f>
        <v>44652</v>
      </c>
      <c r="F33" s="259" t="str">
        <f t="shared" si="2"/>
        <v>Yes</v>
      </c>
      <c r="G33" s="131"/>
      <c r="H33" s="6">
        <v>44287</v>
      </c>
      <c r="I33" s="974"/>
      <c r="J33" s="131"/>
      <c r="K33" s="131"/>
      <c r="M33" s="64"/>
    </row>
    <row r="34" spans="1:13" x14ac:dyDescent="0.25">
      <c r="A34" s="10" t="s">
        <v>758</v>
      </c>
      <c r="B34" s="5">
        <v>80</v>
      </c>
      <c r="C34">
        <v>92503</v>
      </c>
      <c r="D34" s="282">
        <f t="shared" si="1"/>
        <v>96665</v>
      </c>
      <c r="E34" s="6">
        <f>IF(F34="Yes",'MD Rates'!$H$1,H34)</f>
        <v>44652</v>
      </c>
      <c r="F34" s="259" t="str">
        <f t="shared" si="2"/>
        <v>Yes</v>
      </c>
      <c r="G34" s="131"/>
      <c r="H34" s="6">
        <v>44287</v>
      </c>
      <c r="I34" s="974"/>
      <c r="J34" s="131"/>
      <c r="K34" s="131"/>
      <c r="M34" s="64"/>
    </row>
    <row r="35" spans="1:13" x14ac:dyDescent="0.25">
      <c r="A35" s="10" t="s">
        <v>758</v>
      </c>
      <c r="B35" s="5">
        <v>90</v>
      </c>
      <c r="C35">
        <v>93823</v>
      </c>
      <c r="D35" s="282">
        <f t="shared" si="1"/>
        <v>98045</v>
      </c>
      <c r="E35" s="6">
        <f>IF(F35="Yes",'MD Rates'!$H$1,H35)</f>
        <v>44652</v>
      </c>
      <c r="F35" s="259" t="str">
        <f t="shared" si="2"/>
        <v>Yes</v>
      </c>
      <c r="G35" s="131"/>
      <c r="H35" s="6">
        <v>44287</v>
      </c>
      <c r="I35" s="974"/>
      <c r="J35" s="131"/>
      <c r="K35" s="131"/>
      <c r="M35" s="64"/>
    </row>
    <row r="36" spans="1:13" x14ac:dyDescent="0.25">
      <c r="A36" s="10" t="s">
        <v>758</v>
      </c>
      <c r="B36" s="5">
        <v>100</v>
      </c>
      <c r="C36">
        <v>95144</v>
      </c>
      <c r="D36" s="282">
        <f t="shared" si="1"/>
        <v>99425</v>
      </c>
      <c r="E36" s="6">
        <f>IF(F36="Yes",'MD Rates'!$H$1,H36)</f>
        <v>44652</v>
      </c>
      <c r="F36" s="259" t="str">
        <f t="shared" si="2"/>
        <v>Yes</v>
      </c>
      <c r="G36" s="131"/>
      <c r="H36" s="6">
        <v>44287</v>
      </c>
      <c r="I36" s="974"/>
      <c r="J36" s="131"/>
      <c r="K36" s="131"/>
      <c r="M36" s="64"/>
    </row>
    <row r="37" spans="1:13" x14ac:dyDescent="0.25">
      <c r="A37" s="10" t="s">
        <v>758</v>
      </c>
      <c r="B37" s="5">
        <v>101</v>
      </c>
      <c r="C37">
        <v>95144</v>
      </c>
      <c r="D37" s="282">
        <f t="shared" si="1"/>
        <v>99425</v>
      </c>
      <c r="E37" s="6">
        <f>IF(F37="Yes",'MD Rates'!$H$1,H37)</f>
        <v>44652</v>
      </c>
      <c r="F37" s="259" t="str">
        <f t="shared" si="2"/>
        <v>Yes</v>
      </c>
      <c r="G37" s="131"/>
      <c r="H37" s="6">
        <v>44287</v>
      </c>
      <c r="I37" s="974"/>
      <c r="J37" s="131"/>
      <c r="K37" s="131"/>
      <c r="M37" s="64"/>
    </row>
    <row r="38" spans="1:13" x14ac:dyDescent="0.25">
      <c r="A38" s="10" t="s">
        <v>758</v>
      </c>
      <c r="B38" s="5">
        <v>102</v>
      </c>
      <c r="C38">
        <v>95144</v>
      </c>
      <c r="D38" s="282">
        <f t="shared" si="1"/>
        <v>99425</v>
      </c>
      <c r="E38" s="6">
        <f>IF(F38="Yes",'MD Rates'!$H$1,H38)</f>
        <v>44652</v>
      </c>
      <c r="F38" s="259" t="str">
        <f t="shared" si="2"/>
        <v>Yes</v>
      </c>
      <c r="G38" s="131"/>
      <c r="H38" s="6">
        <v>44287</v>
      </c>
      <c r="I38" s="974"/>
      <c r="J38" s="131"/>
      <c r="K38" s="131"/>
      <c r="M38" s="64"/>
    </row>
    <row r="39" spans="1:13" x14ac:dyDescent="0.25">
      <c r="A39" s="10" t="s">
        <v>758</v>
      </c>
      <c r="B39" s="5">
        <v>103</v>
      </c>
      <c r="C39">
        <v>95144</v>
      </c>
      <c r="D39" s="282">
        <f t="shared" si="1"/>
        <v>99425</v>
      </c>
      <c r="E39" s="6">
        <f>IF(F39="Yes",'MD Rates'!$H$1,H39)</f>
        <v>44652</v>
      </c>
      <c r="F39" s="259" t="str">
        <f t="shared" si="2"/>
        <v>Yes</v>
      </c>
      <c r="G39" s="131"/>
      <c r="H39" s="6">
        <v>44287</v>
      </c>
      <c r="I39" s="974"/>
      <c r="J39" s="131"/>
      <c r="K39" s="131"/>
      <c r="M39" s="64"/>
    </row>
    <row r="40" spans="1:13" x14ac:dyDescent="0.25">
      <c r="A40" s="10" t="s">
        <v>758</v>
      </c>
      <c r="B40" s="5">
        <v>104</v>
      </c>
      <c r="C40">
        <v>95144</v>
      </c>
      <c r="D40" s="282">
        <f t="shared" si="1"/>
        <v>99425</v>
      </c>
      <c r="E40" s="6">
        <f>IF(F40="Yes",'MD Rates'!$H$1,H40)</f>
        <v>44652</v>
      </c>
      <c r="F40" s="259" t="str">
        <f t="shared" si="2"/>
        <v>Yes</v>
      </c>
      <c r="G40" s="131"/>
      <c r="H40" s="6">
        <v>44287</v>
      </c>
      <c r="I40" s="974"/>
      <c r="J40" s="131"/>
      <c r="K40" s="131"/>
      <c r="M40" s="64"/>
    </row>
    <row r="41" spans="1:13" x14ac:dyDescent="0.25">
      <c r="A41" s="10" t="s">
        <v>758</v>
      </c>
      <c r="B41" s="5">
        <v>110</v>
      </c>
      <c r="C41">
        <v>101432</v>
      </c>
      <c r="D41" s="282">
        <f t="shared" si="1"/>
        <v>105996</v>
      </c>
      <c r="E41" s="6">
        <f>IF(F41="Yes",'MD Rates'!$H$1,H41)</f>
        <v>44652</v>
      </c>
      <c r="F41" s="259" t="str">
        <f t="shared" si="2"/>
        <v>Yes</v>
      </c>
      <c r="G41" s="131"/>
      <c r="H41" s="6">
        <v>44287</v>
      </c>
      <c r="I41" s="974"/>
      <c r="J41" s="131"/>
      <c r="K41" s="131"/>
      <c r="M41" s="64"/>
    </row>
    <row r="42" spans="1:13" x14ac:dyDescent="0.25">
      <c r="A42" s="10" t="s">
        <v>758</v>
      </c>
      <c r="B42" s="5">
        <v>111</v>
      </c>
      <c r="C42">
        <v>101432</v>
      </c>
      <c r="D42" s="282">
        <f t="shared" si="1"/>
        <v>105996</v>
      </c>
      <c r="E42" s="6">
        <f>IF(F42="Yes",'MD Rates'!$H$1,H42)</f>
        <v>44652</v>
      </c>
      <c r="F42" s="259" t="str">
        <f t="shared" si="2"/>
        <v>Yes</v>
      </c>
      <c r="G42" s="131"/>
      <c r="H42" s="6">
        <v>44287</v>
      </c>
      <c r="I42" s="974"/>
      <c r="J42" s="131"/>
      <c r="K42" s="131"/>
      <c r="M42" s="64"/>
    </row>
    <row r="43" spans="1:13" x14ac:dyDescent="0.25">
      <c r="A43" s="10" t="s">
        <v>758</v>
      </c>
      <c r="B43" s="5">
        <v>112</v>
      </c>
      <c r="C43">
        <v>101432</v>
      </c>
      <c r="D43" s="282">
        <f t="shared" si="1"/>
        <v>105996</v>
      </c>
      <c r="E43" s="6">
        <f>IF(F43="Yes",'MD Rates'!$H$1,H43)</f>
        <v>44652</v>
      </c>
      <c r="F43" s="259" t="str">
        <f t="shared" si="2"/>
        <v>Yes</v>
      </c>
      <c r="G43" s="131"/>
      <c r="H43" s="6">
        <v>44287</v>
      </c>
      <c r="I43" s="974"/>
      <c r="J43" s="131"/>
      <c r="K43" s="131"/>
      <c r="M43" s="64"/>
    </row>
    <row r="44" spans="1:13" x14ac:dyDescent="0.25">
      <c r="A44" s="10" t="s">
        <v>758</v>
      </c>
      <c r="B44" s="5">
        <v>113</v>
      </c>
      <c r="C44">
        <v>101432</v>
      </c>
      <c r="D44" s="282">
        <f t="shared" si="1"/>
        <v>105996</v>
      </c>
      <c r="E44" s="6">
        <f>IF(F44="Yes",'MD Rates'!$H$1,H44)</f>
        <v>44652</v>
      </c>
      <c r="F44" s="259" t="str">
        <f t="shared" si="2"/>
        <v>Yes</v>
      </c>
      <c r="G44" s="131"/>
      <c r="H44" s="6">
        <v>44287</v>
      </c>
      <c r="I44" s="974"/>
      <c r="J44" s="131"/>
      <c r="K44" s="131"/>
      <c r="M44" s="64"/>
    </row>
    <row r="45" spans="1:13" x14ac:dyDescent="0.25">
      <c r="A45" s="10" t="s">
        <v>758</v>
      </c>
      <c r="B45" s="5">
        <v>114</v>
      </c>
      <c r="C45">
        <v>101432</v>
      </c>
      <c r="D45" s="282">
        <f t="shared" si="1"/>
        <v>105996</v>
      </c>
      <c r="E45" s="6">
        <f>IF(F45="Yes",'MD Rates'!$H$1,H45)</f>
        <v>44652</v>
      </c>
      <c r="F45" s="259" t="str">
        <f t="shared" si="2"/>
        <v>Yes</v>
      </c>
      <c r="G45" s="131"/>
      <c r="H45" s="6">
        <v>44287</v>
      </c>
      <c r="I45" s="974"/>
      <c r="J45" s="131"/>
      <c r="K45" s="131"/>
      <c r="M45" s="64"/>
    </row>
    <row r="46" spans="1:13" x14ac:dyDescent="0.25">
      <c r="A46" s="10" t="s">
        <v>758</v>
      </c>
      <c r="B46" s="11">
        <v>120</v>
      </c>
      <c r="C46">
        <v>107721</v>
      </c>
      <c r="D46" s="282">
        <f t="shared" si="1"/>
        <v>112569</v>
      </c>
      <c r="E46" s="6">
        <f>IF(F46="Yes",'MD Rates'!$H$1,H46)</f>
        <v>44652</v>
      </c>
      <c r="F46" s="259" t="str">
        <f t="shared" si="2"/>
        <v>Yes</v>
      </c>
      <c r="G46" s="131"/>
      <c r="H46" s="6">
        <v>44287</v>
      </c>
      <c r="I46" s="974"/>
      <c r="J46" s="131"/>
      <c r="K46" s="131"/>
      <c r="M46" s="64"/>
    </row>
    <row r="47" spans="1:13" x14ac:dyDescent="0.25">
      <c r="A47" s="10" t="s">
        <v>758</v>
      </c>
      <c r="B47" s="11">
        <v>121</v>
      </c>
      <c r="C47">
        <v>107721</v>
      </c>
      <c r="D47" s="282">
        <f t="shared" si="1"/>
        <v>112569</v>
      </c>
      <c r="E47" s="6">
        <f>IF(F47="Yes",'MD Rates'!$H$1,H47)</f>
        <v>44652</v>
      </c>
      <c r="F47" s="259" t="str">
        <f t="shared" si="2"/>
        <v>Yes</v>
      </c>
      <c r="G47" s="131"/>
      <c r="H47" s="6">
        <v>44287</v>
      </c>
      <c r="I47" s="974"/>
      <c r="J47" s="131"/>
      <c r="K47" s="131"/>
      <c r="M47" s="64"/>
    </row>
    <row r="48" spans="1:13" x14ac:dyDescent="0.25">
      <c r="A48" s="10" t="s">
        <v>758</v>
      </c>
      <c r="B48" s="11">
        <v>122</v>
      </c>
      <c r="C48">
        <v>107721</v>
      </c>
      <c r="D48" s="282">
        <f t="shared" si="1"/>
        <v>112569</v>
      </c>
      <c r="E48" s="6">
        <f>IF(F48="Yes",'MD Rates'!$H$1,H48)</f>
        <v>44652</v>
      </c>
      <c r="F48" s="259" t="str">
        <f t="shared" si="2"/>
        <v>Yes</v>
      </c>
      <c r="G48" s="131"/>
      <c r="H48" s="6">
        <v>44287</v>
      </c>
      <c r="I48" s="974"/>
      <c r="J48" s="131"/>
      <c r="K48" s="131"/>
      <c r="M48" s="64"/>
    </row>
    <row r="49" spans="1:13" x14ac:dyDescent="0.25">
      <c r="A49" s="10" t="s">
        <v>758</v>
      </c>
      <c r="B49" s="11">
        <v>123</v>
      </c>
      <c r="C49">
        <v>107721</v>
      </c>
      <c r="D49" s="282">
        <f t="shared" si="1"/>
        <v>112569</v>
      </c>
      <c r="E49" s="6">
        <f>IF(F49="Yes",'MD Rates'!$H$1,H49)</f>
        <v>44652</v>
      </c>
      <c r="F49" s="259" t="str">
        <f t="shared" si="2"/>
        <v>Yes</v>
      </c>
      <c r="G49" s="131"/>
      <c r="H49" s="6">
        <v>44287</v>
      </c>
      <c r="I49" s="974"/>
      <c r="J49" s="131"/>
      <c r="K49" s="131"/>
      <c r="M49" s="64"/>
    </row>
    <row r="50" spans="1:13" x14ac:dyDescent="0.25">
      <c r="A50" s="10" t="s">
        <v>758</v>
      </c>
      <c r="B50" s="11">
        <v>124</v>
      </c>
      <c r="C50">
        <v>107721</v>
      </c>
      <c r="D50" s="282">
        <f t="shared" si="1"/>
        <v>112569</v>
      </c>
      <c r="E50" s="6">
        <f>IF(F50="Yes",'MD Rates'!$H$1,H50)</f>
        <v>44652</v>
      </c>
      <c r="F50" s="259" t="str">
        <f t="shared" si="2"/>
        <v>Yes</v>
      </c>
      <c r="G50" s="131"/>
      <c r="H50" s="6">
        <v>44287</v>
      </c>
      <c r="I50" s="974"/>
      <c r="J50" s="131"/>
      <c r="K50" s="131"/>
      <c r="M50" s="64"/>
    </row>
    <row r="51" spans="1:13" x14ac:dyDescent="0.25">
      <c r="A51" s="10" t="s">
        <v>758</v>
      </c>
      <c r="B51" s="5">
        <v>130</v>
      </c>
      <c r="C51">
        <v>114003</v>
      </c>
      <c r="D51" s="282">
        <f t="shared" si="1"/>
        <v>119133</v>
      </c>
      <c r="E51" s="6">
        <f>IF(F51="Yes",'MD Rates'!$H$1,H51)</f>
        <v>44652</v>
      </c>
      <c r="F51" s="259" t="str">
        <f t="shared" si="2"/>
        <v>Yes</v>
      </c>
      <c r="G51" s="131"/>
      <c r="H51" s="6">
        <v>44287</v>
      </c>
      <c r="I51" s="974"/>
      <c r="J51" s="131"/>
      <c r="K51" s="131"/>
      <c r="M51" s="64"/>
    </row>
    <row r="52" spans="1:13" x14ac:dyDescent="0.25">
      <c r="A52" s="10" t="s">
        <v>759</v>
      </c>
      <c r="B52" s="5">
        <v>10</v>
      </c>
      <c r="C52">
        <v>84559</v>
      </c>
      <c r="D52" s="282">
        <f t="shared" si="1"/>
        <v>88364</v>
      </c>
      <c r="E52" s="6">
        <f>IF(F52="Yes",'MD Rates'!$H$1,H52)</f>
        <v>44652</v>
      </c>
      <c r="F52" s="259" t="str">
        <f t="shared" si="2"/>
        <v>Yes</v>
      </c>
      <c r="G52" s="131"/>
      <c r="H52" s="6">
        <v>44287</v>
      </c>
      <c r="I52" s="974"/>
      <c r="J52" s="131"/>
      <c r="K52" s="131"/>
      <c r="M52" s="64"/>
    </row>
    <row r="53" spans="1:13" x14ac:dyDescent="0.25">
      <c r="A53" s="10" t="s">
        <v>759</v>
      </c>
      <c r="B53" s="5">
        <v>20</v>
      </c>
      <c r="C53">
        <v>85220</v>
      </c>
      <c r="D53" s="282">
        <f t="shared" si="1"/>
        <v>89055</v>
      </c>
      <c r="E53" s="6">
        <f>IF(F53="Yes",'MD Rates'!$H$1,H53)</f>
        <v>44652</v>
      </c>
      <c r="F53" s="259" t="str">
        <f t="shared" si="2"/>
        <v>Yes</v>
      </c>
      <c r="G53" s="131"/>
      <c r="H53" s="6">
        <v>44287</v>
      </c>
      <c r="I53" s="974"/>
      <c r="J53" s="131"/>
      <c r="K53" s="131"/>
      <c r="M53" s="64"/>
    </row>
    <row r="54" spans="1:13" x14ac:dyDescent="0.25">
      <c r="A54" s="10" t="s">
        <v>759</v>
      </c>
      <c r="B54" s="5">
        <v>30</v>
      </c>
      <c r="C54">
        <v>85880</v>
      </c>
      <c r="D54" s="282">
        <f t="shared" si="1"/>
        <v>89745</v>
      </c>
      <c r="E54" s="6">
        <f>IF(F54="Yes",'MD Rates'!$H$1,H54)</f>
        <v>44652</v>
      </c>
      <c r="F54" s="259" t="str">
        <f t="shared" si="2"/>
        <v>Yes</v>
      </c>
      <c r="G54" s="131"/>
      <c r="H54" s="6">
        <v>44287</v>
      </c>
      <c r="I54" s="974"/>
      <c r="J54" s="131"/>
      <c r="K54" s="131"/>
      <c r="M54" s="64"/>
    </row>
    <row r="55" spans="1:13" x14ac:dyDescent="0.25">
      <c r="A55" s="10" t="s">
        <v>759</v>
      </c>
      <c r="B55" s="5">
        <v>40</v>
      </c>
      <c r="C55">
        <v>86547</v>
      </c>
      <c r="D55" s="282">
        <f t="shared" si="1"/>
        <v>90441</v>
      </c>
      <c r="E55" s="6">
        <f>IF(F55="Yes",'MD Rates'!$H$1,H55)</f>
        <v>44652</v>
      </c>
      <c r="F55" s="259" t="str">
        <f t="shared" si="2"/>
        <v>Yes</v>
      </c>
      <c r="G55" s="131"/>
      <c r="H55" s="6">
        <v>44287</v>
      </c>
      <c r="I55" s="974"/>
      <c r="J55" s="131"/>
      <c r="K55" s="131"/>
      <c r="M55" s="64"/>
    </row>
    <row r="56" spans="1:13" x14ac:dyDescent="0.25">
      <c r="A56" s="10" t="s">
        <v>759</v>
      </c>
      <c r="B56" s="9">
        <v>50</v>
      </c>
      <c r="C56">
        <v>87207</v>
      </c>
      <c r="D56" s="282">
        <f t="shared" si="1"/>
        <v>91131</v>
      </c>
      <c r="E56" s="6">
        <f>IF(F56="Yes",'MD Rates'!$H$1,H56)</f>
        <v>44652</v>
      </c>
      <c r="F56" s="259" t="str">
        <f t="shared" si="2"/>
        <v>Yes</v>
      </c>
      <c r="G56" s="131"/>
      <c r="H56" s="6">
        <v>44287</v>
      </c>
      <c r="I56" s="974"/>
      <c r="J56" s="131"/>
      <c r="K56" s="131"/>
      <c r="M56" s="64"/>
    </row>
    <row r="57" spans="1:13" x14ac:dyDescent="0.25">
      <c r="A57" s="10" t="s">
        <v>759</v>
      </c>
      <c r="B57" s="5">
        <v>60</v>
      </c>
      <c r="C57">
        <v>88528</v>
      </c>
      <c r="D57" s="282">
        <f t="shared" si="1"/>
        <v>92512</v>
      </c>
      <c r="E57" s="6">
        <f>IF(F57="Yes",'MD Rates'!$H$1,H57)</f>
        <v>44652</v>
      </c>
      <c r="F57" s="259" t="str">
        <f t="shared" si="2"/>
        <v>Yes</v>
      </c>
      <c r="G57" s="131"/>
      <c r="H57" s="6">
        <v>44287</v>
      </c>
      <c r="I57" s="974"/>
      <c r="J57" s="131"/>
      <c r="K57" s="131"/>
      <c r="M57" s="64"/>
    </row>
    <row r="58" spans="1:13" x14ac:dyDescent="0.25">
      <c r="A58" s="10" t="s">
        <v>759</v>
      </c>
      <c r="B58" s="5">
        <v>70</v>
      </c>
      <c r="C58">
        <v>89855</v>
      </c>
      <c r="D58" s="282">
        <f t="shared" si="1"/>
        <v>93898</v>
      </c>
      <c r="E58" s="6">
        <f>IF(F58="Yes",'MD Rates'!$H$1,H58)</f>
        <v>44652</v>
      </c>
      <c r="F58" s="259" t="str">
        <f t="shared" si="2"/>
        <v>Yes</v>
      </c>
      <c r="G58" s="131"/>
      <c r="H58" s="6">
        <v>44287</v>
      </c>
      <c r="I58" s="974"/>
      <c r="J58" s="131"/>
      <c r="K58" s="131"/>
      <c r="M58" s="64"/>
    </row>
    <row r="59" spans="1:13" x14ac:dyDescent="0.25">
      <c r="A59" s="10" t="s">
        <v>759</v>
      </c>
      <c r="B59" s="5">
        <v>80</v>
      </c>
      <c r="C59">
        <v>92503</v>
      </c>
      <c r="D59" s="282">
        <f t="shared" ref="D59:D90" si="3">D34</f>
        <v>96665</v>
      </c>
      <c r="E59" s="6">
        <f>IF(F59="Yes",'MD Rates'!$H$1,H59)</f>
        <v>44652</v>
      </c>
      <c r="F59" s="259" t="str">
        <f t="shared" si="2"/>
        <v>Yes</v>
      </c>
      <c r="G59" s="131"/>
      <c r="H59" s="6">
        <v>44287</v>
      </c>
      <c r="I59" s="974"/>
      <c r="J59" s="131"/>
      <c r="K59" s="131"/>
      <c r="M59" s="64"/>
    </row>
    <row r="60" spans="1:13" x14ac:dyDescent="0.25">
      <c r="A60" s="10" t="s">
        <v>759</v>
      </c>
      <c r="B60" s="5">
        <v>90</v>
      </c>
      <c r="C60">
        <v>93823</v>
      </c>
      <c r="D60" s="282">
        <f t="shared" si="3"/>
        <v>98045</v>
      </c>
      <c r="E60" s="6">
        <f>IF(F60="Yes",'MD Rates'!$H$1,H60)</f>
        <v>44652</v>
      </c>
      <c r="F60" s="259" t="str">
        <f t="shared" si="2"/>
        <v>Yes</v>
      </c>
      <c r="G60" s="131"/>
      <c r="H60" s="6">
        <v>44287</v>
      </c>
      <c r="I60" s="974"/>
      <c r="J60" s="131"/>
      <c r="K60" s="131"/>
      <c r="M60" s="64"/>
    </row>
    <row r="61" spans="1:13" x14ac:dyDescent="0.25">
      <c r="A61" s="10" t="s">
        <v>759</v>
      </c>
      <c r="B61" s="5">
        <v>100</v>
      </c>
      <c r="C61">
        <v>95144</v>
      </c>
      <c r="D61" s="282">
        <f t="shared" si="3"/>
        <v>99425</v>
      </c>
      <c r="E61" s="6">
        <f>IF(F61="Yes",'MD Rates'!$H$1,H61)</f>
        <v>44652</v>
      </c>
      <c r="F61" s="259" t="str">
        <f t="shared" si="2"/>
        <v>Yes</v>
      </c>
      <c r="G61" s="131"/>
      <c r="H61" s="6">
        <v>44287</v>
      </c>
      <c r="I61" s="974"/>
      <c r="J61" s="131"/>
      <c r="K61" s="131"/>
      <c r="M61" s="64"/>
    </row>
    <row r="62" spans="1:13" x14ac:dyDescent="0.25">
      <c r="A62" s="10" t="s">
        <v>759</v>
      </c>
      <c r="B62" s="5">
        <v>101</v>
      </c>
      <c r="C62">
        <v>95144</v>
      </c>
      <c r="D62" s="282">
        <f t="shared" si="3"/>
        <v>99425</v>
      </c>
      <c r="E62" s="6">
        <f>IF(F62="Yes",'MD Rates'!$H$1,H62)</f>
        <v>44652</v>
      </c>
      <c r="F62" s="259" t="str">
        <f t="shared" si="2"/>
        <v>Yes</v>
      </c>
      <c r="G62" s="131"/>
      <c r="H62" s="6">
        <v>44287</v>
      </c>
      <c r="I62" s="974"/>
      <c r="J62" s="131"/>
      <c r="K62" s="131"/>
      <c r="M62" s="64"/>
    </row>
    <row r="63" spans="1:13" x14ac:dyDescent="0.25">
      <c r="A63" s="10" t="s">
        <v>759</v>
      </c>
      <c r="B63" s="5">
        <v>102</v>
      </c>
      <c r="C63">
        <v>95144</v>
      </c>
      <c r="D63" s="282">
        <f t="shared" si="3"/>
        <v>99425</v>
      </c>
      <c r="E63" s="6">
        <f>IF(F63="Yes",'MD Rates'!$H$1,H63)</f>
        <v>44652</v>
      </c>
      <c r="F63" s="259" t="str">
        <f t="shared" si="2"/>
        <v>Yes</v>
      </c>
      <c r="G63" s="131"/>
      <c r="H63" s="6">
        <v>44287</v>
      </c>
      <c r="I63" s="974"/>
      <c r="J63" s="131"/>
      <c r="K63" s="131"/>
      <c r="M63" s="64"/>
    </row>
    <row r="64" spans="1:13" x14ac:dyDescent="0.25">
      <c r="A64" s="10" t="s">
        <v>759</v>
      </c>
      <c r="B64" s="5">
        <v>103</v>
      </c>
      <c r="C64">
        <v>95144</v>
      </c>
      <c r="D64" s="282">
        <f t="shared" si="3"/>
        <v>99425</v>
      </c>
      <c r="E64" s="6">
        <f>IF(F64="Yes",'MD Rates'!$H$1,H64)</f>
        <v>44652</v>
      </c>
      <c r="F64" s="259" t="str">
        <f t="shared" si="2"/>
        <v>Yes</v>
      </c>
      <c r="G64" s="131"/>
      <c r="H64" s="6">
        <v>44287</v>
      </c>
      <c r="I64" s="974"/>
      <c r="J64" s="131"/>
      <c r="K64" s="131"/>
      <c r="M64" s="64"/>
    </row>
    <row r="65" spans="1:13" x14ac:dyDescent="0.25">
      <c r="A65" s="10" t="s">
        <v>759</v>
      </c>
      <c r="B65" s="5">
        <v>104</v>
      </c>
      <c r="C65">
        <v>95144</v>
      </c>
      <c r="D65" s="282">
        <f t="shared" si="3"/>
        <v>99425</v>
      </c>
      <c r="E65" s="6">
        <f>IF(F65="Yes",'MD Rates'!$H$1,H65)</f>
        <v>44652</v>
      </c>
      <c r="F65" s="259" t="str">
        <f t="shared" si="2"/>
        <v>Yes</v>
      </c>
      <c r="G65" s="131"/>
      <c r="H65" s="6">
        <v>44287</v>
      </c>
      <c r="I65" s="974"/>
      <c r="J65" s="131"/>
      <c r="K65" s="131"/>
      <c r="M65" s="64"/>
    </row>
    <row r="66" spans="1:13" x14ac:dyDescent="0.25">
      <c r="A66" s="10" t="s">
        <v>759</v>
      </c>
      <c r="B66" s="5">
        <v>110</v>
      </c>
      <c r="C66">
        <v>101432</v>
      </c>
      <c r="D66" s="282">
        <f t="shared" si="3"/>
        <v>105996</v>
      </c>
      <c r="E66" s="6">
        <f>IF(F66="Yes",'MD Rates'!$H$1,H66)</f>
        <v>44652</v>
      </c>
      <c r="F66" s="259" t="str">
        <f t="shared" si="2"/>
        <v>Yes</v>
      </c>
      <c r="G66" s="131"/>
      <c r="H66" s="6">
        <v>44287</v>
      </c>
      <c r="I66" s="974"/>
      <c r="J66" s="131"/>
      <c r="K66" s="131"/>
      <c r="M66" s="64"/>
    </row>
    <row r="67" spans="1:13" x14ac:dyDescent="0.25">
      <c r="A67" s="10" t="s">
        <v>759</v>
      </c>
      <c r="B67" s="5">
        <v>111</v>
      </c>
      <c r="C67">
        <v>101432</v>
      </c>
      <c r="D67" s="282">
        <f t="shared" si="3"/>
        <v>105996</v>
      </c>
      <c r="E67" s="6">
        <f>IF(F67="Yes",'MD Rates'!$H$1,H67)</f>
        <v>44652</v>
      </c>
      <c r="F67" s="259" t="str">
        <f t="shared" si="2"/>
        <v>Yes</v>
      </c>
      <c r="G67" s="131"/>
      <c r="H67" s="6">
        <v>44287</v>
      </c>
      <c r="I67" s="974"/>
      <c r="J67" s="131"/>
      <c r="K67" s="131"/>
      <c r="M67" s="64"/>
    </row>
    <row r="68" spans="1:13" x14ac:dyDescent="0.25">
      <c r="A68" s="10" t="s">
        <v>759</v>
      </c>
      <c r="B68" s="5">
        <v>112</v>
      </c>
      <c r="C68">
        <v>101432</v>
      </c>
      <c r="D68" s="282">
        <f t="shared" si="3"/>
        <v>105996</v>
      </c>
      <c r="E68" s="6">
        <f>IF(F68="Yes",'MD Rates'!$H$1,H68)</f>
        <v>44652</v>
      </c>
      <c r="F68" s="259" t="str">
        <f t="shared" si="2"/>
        <v>Yes</v>
      </c>
      <c r="G68" s="131"/>
      <c r="H68" s="6">
        <v>44287</v>
      </c>
      <c r="I68" s="974"/>
      <c r="J68" s="131"/>
      <c r="K68" s="131"/>
      <c r="M68" s="64"/>
    </row>
    <row r="69" spans="1:13" x14ac:dyDescent="0.25">
      <c r="A69" s="10" t="s">
        <v>759</v>
      </c>
      <c r="B69" s="5">
        <v>113</v>
      </c>
      <c r="C69">
        <v>101432</v>
      </c>
      <c r="D69" s="282">
        <f t="shared" si="3"/>
        <v>105996</v>
      </c>
      <c r="E69" s="6">
        <f>IF(F69="Yes",'MD Rates'!$H$1,H69)</f>
        <v>44652</v>
      </c>
      <c r="F69" s="259" t="str">
        <f t="shared" si="2"/>
        <v>Yes</v>
      </c>
      <c r="G69" s="131"/>
      <c r="H69" s="6">
        <v>44287</v>
      </c>
      <c r="I69" s="974"/>
      <c r="J69" s="131"/>
      <c r="K69" s="131"/>
      <c r="M69" s="64"/>
    </row>
    <row r="70" spans="1:13" x14ac:dyDescent="0.25">
      <c r="A70" s="10" t="s">
        <v>759</v>
      </c>
      <c r="B70" s="5">
        <v>114</v>
      </c>
      <c r="C70">
        <v>101432</v>
      </c>
      <c r="D70" s="282">
        <f t="shared" si="3"/>
        <v>105996</v>
      </c>
      <c r="E70" s="6">
        <f>IF(F70="Yes",'MD Rates'!$H$1,H70)</f>
        <v>44652</v>
      </c>
      <c r="F70" s="259" t="str">
        <f t="shared" si="2"/>
        <v>Yes</v>
      </c>
      <c r="G70" s="131"/>
      <c r="H70" s="6">
        <v>44287</v>
      </c>
      <c r="I70" s="974"/>
      <c r="J70" s="131"/>
      <c r="K70" s="131"/>
      <c r="M70" s="64"/>
    </row>
    <row r="71" spans="1:13" x14ac:dyDescent="0.25">
      <c r="A71" s="10" t="s">
        <v>759</v>
      </c>
      <c r="B71" s="11">
        <v>120</v>
      </c>
      <c r="C71">
        <v>107721</v>
      </c>
      <c r="D71" s="282">
        <f t="shared" si="3"/>
        <v>112569</v>
      </c>
      <c r="E71" s="6">
        <f>IF(F71="Yes",'MD Rates'!$H$1,H71)</f>
        <v>44652</v>
      </c>
      <c r="F71" s="259" t="str">
        <f t="shared" si="2"/>
        <v>Yes</v>
      </c>
      <c r="G71" s="131"/>
      <c r="H71" s="6">
        <v>44287</v>
      </c>
      <c r="I71" s="974"/>
      <c r="J71" s="131"/>
      <c r="K71" s="131"/>
      <c r="M71" s="64"/>
    </row>
    <row r="72" spans="1:13" x14ac:dyDescent="0.25">
      <c r="A72" s="10" t="s">
        <v>759</v>
      </c>
      <c r="B72" s="11">
        <v>121</v>
      </c>
      <c r="C72">
        <v>107721</v>
      </c>
      <c r="D72" s="282">
        <f t="shared" si="3"/>
        <v>112569</v>
      </c>
      <c r="E72" s="6">
        <f>IF(F72="Yes",'MD Rates'!$H$1,H72)</f>
        <v>44652</v>
      </c>
      <c r="F72" s="259" t="str">
        <f t="shared" si="2"/>
        <v>Yes</v>
      </c>
      <c r="G72" s="131"/>
      <c r="H72" s="6">
        <v>44287</v>
      </c>
      <c r="I72" s="974"/>
      <c r="J72" s="131"/>
      <c r="K72" s="131"/>
      <c r="M72" s="64"/>
    </row>
    <row r="73" spans="1:13" x14ac:dyDescent="0.25">
      <c r="A73" s="10" t="s">
        <v>759</v>
      </c>
      <c r="B73" s="11">
        <v>122</v>
      </c>
      <c r="C73">
        <v>107721</v>
      </c>
      <c r="D73" s="282">
        <f t="shared" si="3"/>
        <v>112569</v>
      </c>
      <c r="E73" s="6">
        <f>IF(F73="Yes",'MD Rates'!$H$1,H73)</f>
        <v>44652</v>
      </c>
      <c r="F73" s="259" t="str">
        <f t="shared" si="2"/>
        <v>Yes</v>
      </c>
      <c r="G73" s="131"/>
      <c r="H73" s="6">
        <v>44287</v>
      </c>
      <c r="I73" s="974"/>
      <c r="J73" s="131"/>
      <c r="K73" s="131"/>
      <c r="M73" s="64"/>
    </row>
    <row r="74" spans="1:13" x14ac:dyDescent="0.25">
      <c r="A74" s="10" t="s">
        <v>759</v>
      </c>
      <c r="B74" s="11">
        <v>123</v>
      </c>
      <c r="C74">
        <v>107721</v>
      </c>
      <c r="D74" s="282">
        <f t="shared" si="3"/>
        <v>112569</v>
      </c>
      <c r="E74" s="6">
        <f>IF(F74="Yes",'MD Rates'!$H$1,H74)</f>
        <v>44652</v>
      </c>
      <c r="F74" s="259" t="str">
        <f t="shared" si="2"/>
        <v>Yes</v>
      </c>
      <c r="G74" s="131"/>
      <c r="H74" s="6">
        <v>44287</v>
      </c>
      <c r="I74" s="974"/>
      <c r="J74" s="131"/>
      <c r="K74" s="131"/>
      <c r="M74" s="64"/>
    </row>
    <row r="75" spans="1:13" x14ac:dyDescent="0.25">
      <c r="A75" s="10" t="s">
        <v>759</v>
      </c>
      <c r="B75" s="11">
        <v>124</v>
      </c>
      <c r="C75">
        <v>107721</v>
      </c>
      <c r="D75" s="282">
        <f t="shared" si="3"/>
        <v>112569</v>
      </c>
      <c r="E75" s="6">
        <f>IF(F75="Yes",'MD Rates'!$H$1,H75)</f>
        <v>44652</v>
      </c>
      <c r="F75" s="259" t="str">
        <f t="shared" si="2"/>
        <v>Yes</v>
      </c>
      <c r="G75" s="131"/>
      <c r="H75" s="6">
        <v>44287</v>
      </c>
      <c r="I75" s="974"/>
      <c r="J75" s="131"/>
      <c r="K75" s="131"/>
      <c r="M75" s="64"/>
    </row>
    <row r="76" spans="1:13" x14ac:dyDescent="0.25">
      <c r="A76" s="10" t="s">
        <v>759</v>
      </c>
      <c r="B76" s="5">
        <v>130</v>
      </c>
      <c r="C76">
        <v>114003</v>
      </c>
      <c r="D76" s="282">
        <f t="shared" si="3"/>
        <v>119133</v>
      </c>
      <c r="E76" s="6">
        <f>IF(F76="Yes",'MD Rates'!$H$1,H76)</f>
        <v>44652</v>
      </c>
      <c r="F76" s="259" t="str">
        <f t="shared" si="2"/>
        <v>Yes</v>
      </c>
      <c r="G76" s="131"/>
      <c r="H76" s="6">
        <v>44287</v>
      </c>
      <c r="I76" s="974"/>
      <c r="J76" s="131"/>
      <c r="K76" s="131"/>
      <c r="M76" s="64"/>
    </row>
    <row r="77" spans="1:13" x14ac:dyDescent="0.25">
      <c r="A77" s="10" t="s">
        <v>760</v>
      </c>
      <c r="B77" s="5">
        <v>10</v>
      </c>
      <c r="C77">
        <v>84559</v>
      </c>
      <c r="D77" s="282">
        <f t="shared" si="3"/>
        <v>88364</v>
      </c>
      <c r="E77" s="6">
        <f>IF(F77="Yes",'MD Rates'!$H$1,H77)</f>
        <v>44652</v>
      </c>
      <c r="F77" s="259" t="str">
        <f t="shared" si="2"/>
        <v>Yes</v>
      </c>
      <c r="G77" s="131"/>
      <c r="H77" s="6">
        <v>44287</v>
      </c>
      <c r="I77" s="974"/>
      <c r="J77" s="131"/>
      <c r="K77" s="131"/>
      <c r="M77" s="64"/>
    </row>
    <row r="78" spans="1:13" x14ac:dyDescent="0.25">
      <c r="A78" s="10" t="s">
        <v>760</v>
      </c>
      <c r="B78" s="5">
        <v>20</v>
      </c>
      <c r="C78">
        <v>85220</v>
      </c>
      <c r="D78" s="282">
        <f t="shared" si="3"/>
        <v>89055</v>
      </c>
      <c r="E78" s="6">
        <f>IF(F78="Yes",'MD Rates'!$H$1,H78)</f>
        <v>44652</v>
      </c>
      <c r="F78" s="259" t="str">
        <f t="shared" si="2"/>
        <v>Yes</v>
      </c>
      <c r="G78" s="131"/>
      <c r="H78" s="6">
        <v>44287</v>
      </c>
      <c r="I78" s="974"/>
      <c r="J78" s="131"/>
      <c r="K78" s="131"/>
      <c r="M78" s="64"/>
    </row>
    <row r="79" spans="1:13" x14ac:dyDescent="0.25">
      <c r="A79" s="10" t="s">
        <v>760</v>
      </c>
      <c r="B79" s="5">
        <v>30</v>
      </c>
      <c r="C79">
        <v>85880</v>
      </c>
      <c r="D79" s="282">
        <f t="shared" si="3"/>
        <v>89745</v>
      </c>
      <c r="E79" s="6">
        <f>IF(F79="Yes",'MD Rates'!$H$1,H79)</f>
        <v>44652</v>
      </c>
      <c r="F79" s="259" t="str">
        <f t="shared" si="2"/>
        <v>Yes</v>
      </c>
      <c r="G79" s="131"/>
      <c r="H79" s="6">
        <v>44287</v>
      </c>
      <c r="I79" s="974"/>
      <c r="J79" s="131"/>
      <c r="K79" s="131"/>
      <c r="M79" s="64"/>
    </row>
    <row r="80" spans="1:13" x14ac:dyDescent="0.25">
      <c r="A80" s="10" t="s">
        <v>760</v>
      </c>
      <c r="B80" s="5">
        <v>40</v>
      </c>
      <c r="C80">
        <v>86547</v>
      </c>
      <c r="D80" s="282">
        <f t="shared" si="3"/>
        <v>90441</v>
      </c>
      <c r="E80" s="6">
        <f>IF(F80="Yes",'MD Rates'!$H$1,H80)</f>
        <v>44652</v>
      </c>
      <c r="F80" s="259" t="str">
        <f t="shared" si="2"/>
        <v>Yes</v>
      </c>
      <c r="G80" s="131"/>
      <c r="H80" s="6">
        <v>44287</v>
      </c>
      <c r="I80" s="974"/>
      <c r="J80" s="131"/>
      <c r="K80" s="131"/>
      <c r="M80" s="64"/>
    </row>
    <row r="81" spans="1:13" x14ac:dyDescent="0.25">
      <c r="A81" s="10" t="s">
        <v>760</v>
      </c>
      <c r="B81" s="9">
        <v>50</v>
      </c>
      <c r="C81">
        <v>87207</v>
      </c>
      <c r="D81" s="282">
        <f t="shared" si="3"/>
        <v>91131</v>
      </c>
      <c r="E81" s="6">
        <f>IF(F81="Yes",'MD Rates'!$H$1,H81)</f>
        <v>44652</v>
      </c>
      <c r="F81" s="259" t="str">
        <f t="shared" si="2"/>
        <v>Yes</v>
      </c>
      <c r="G81" s="131"/>
      <c r="H81" s="6">
        <v>44287</v>
      </c>
      <c r="I81" s="974"/>
      <c r="J81" s="131"/>
      <c r="K81" s="131"/>
      <c r="M81" s="64"/>
    </row>
    <row r="82" spans="1:13" x14ac:dyDescent="0.25">
      <c r="A82" s="10" t="s">
        <v>760</v>
      </c>
      <c r="B82" s="5">
        <v>60</v>
      </c>
      <c r="C82">
        <v>88528</v>
      </c>
      <c r="D82" s="282">
        <f t="shared" si="3"/>
        <v>92512</v>
      </c>
      <c r="E82" s="6">
        <f>IF(F82="Yes",'MD Rates'!$H$1,H82)</f>
        <v>44652</v>
      </c>
      <c r="F82" s="259" t="str">
        <f t="shared" si="2"/>
        <v>Yes</v>
      </c>
      <c r="G82" s="131"/>
      <c r="H82" s="6">
        <v>44287</v>
      </c>
      <c r="I82" s="974"/>
      <c r="J82" s="131"/>
      <c r="K82" s="131"/>
      <c r="M82" s="64"/>
    </row>
    <row r="83" spans="1:13" x14ac:dyDescent="0.25">
      <c r="A83" s="10" t="s">
        <v>760</v>
      </c>
      <c r="B83" s="5">
        <v>70</v>
      </c>
      <c r="C83">
        <v>89855</v>
      </c>
      <c r="D83" s="282">
        <f t="shared" si="3"/>
        <v>93898</v>
      </c>
      <c r="E83" s="6">
        <f>IF(F83="Yes",'MD Rates'!$H$1,H83)</f>
        <v>44652</v>
      </c>
      <c r="F83" s="259" t="str">
        <f t="shared" si="2"/>
        <v>Yes</v>
      </c>
      <c r="G83" s="131"/>
      <c r="H83" s="6">
        <v>44287</v>
      </c>
      <c r="I83" s="974"/>
      <c r="J83" s="131"/>
      <c r="K83" s="131"/>
      <c r="M83" s="64"/>
    </row>
    <row r="84" spans="1:13" x14ac:dyDescent="0.25">
      <c r="A84" s="10" t="s">
        <v>760</v>
      </c>
      <c r="B84" s="5">
        <v>80</v>
      </c>
      <c r="C84">
        <v>92503</v>
      </c>
      <c r="D84" s="282">
        <f t="shared" si="3"/>
        <v>96665</v>
      </c>
      <c r="E84" s="6">
        <f>IF(F84="Yes",'MD Rates'!$H$1,H84)</f>
        <v>44652</v>
      </c>
      <c r="F84" s="259" t="str">
        <f t="shared" si="2"/>
        <v>Yes</v>
      </c>
      <c r="G84" s="131"/>
      <c r="H84" s="6">
        <v>44287</v>
      </c>
      <c r="I84" s="974"/>
      <c r="J84" s="131"/>
      <c r="K84" s="131"/>
      <c r="M84" s="64"/>
    </row>
    <row r="85" spans="1:13" x14ac:dyDescent="0.25">
      <c r="A85" s="10" t="s">
        <v>760</v>
      </c>
      <c r="B85" s="5">
        <v>90</v>
      </c>
      <c r="C85">
        <v>93823</v>
      </c>
      <c r="D85" s="282">
        <f t="shared" si="3"/>
        <v>98045</v>
      </c>
      <c r="E85" s="6">
        <f>IF(F85="Yes",'MD Rates'!$H$1,H85)</f>
        <v>44652</v>
      </c>
      <c r="F85" s="259" t="str">
        <f t="shared" si="2"/>
        <v>Yes</v>
      </c>
      <c r="G85" s="131"/>
      <c r="H85" s="6">
        <v>44287</v>
      </c>
      <c r="I85" s="974"/>
      <c r="J85" s="131"/>
      <c r="K85" s="131"/>
      <c r="M85" s="64"/>
    </row>
    <row r="86" spans="1:13" x14ac:dyDescent="0.25">
      <c r="A86" s="10" t="s">
        <v>760</v>
      </c>
      <c r="B86" s="5">
        <v>100</v>
      </c>
      <c r="C86">
        <v>95144</v>
      </c>
      <c r="D86" s="282">
        <f t="shared" si="3"/>
        <v>99425</v>
      </c>
      <c r="E86" s="6">
        <f>IF(F86="Yes",'MD Rates'!$H$1,H86)</f>
        <v>44652</v>
      </c>
      <c r="F86" s="259" t="str">
        <f t="shared" ref="F86:F101" si="4">IF(C86&lt;&gt;D86,"Yes","No")</f>
        <v>Yes</v>
      </c>
      <c r="G86" s="131"/>
      <c r="H86" s="6">
        <v>44287</v>
      </c>
      <c r="I86" s="974"/>
      <c r="J86" s="131"/>
      <c r="K86" s="131"/>
      <c r="M86" s="64"/>
    </row>
    <row r="87" spans="1:13" x14ac:dyDescent="0.25">
      <c r="A87" s="10" t="s">
        <v>760</v>
      </c>
      <c r="B87" s="5">
        <v>101</v>
      </c>
      <c r="C87">
        <v>95144</v>
      </c>
      <c r="D87" s="282">
        <f t="shared" si="3"/>
        <v>99425</v>
      </c>
      <c r="E87" s="6">
        <f>IF(F87="Yes",'MD Rates'!$H$1,H87)</f>
        <v>44652</v>
      </c>
      <c r="F87" s="259" t="str">
        <f t="shared" si="4"/>
        <v>Yes</v>
      </c>
      <c r="G87" s="131"/>
      <c r="H87" s="6">
        <v>44287</v>
      </c>
      <c r="I87" s="974"/>
      <c r="J87" s="131"/>
      <c r="K87" s="131"/>
      <c r="M87" s="64"/>
    </row>
    <row r="88" spans="1:13" x14ac:dyDescent="0.25">
      <c r="A88" s="10" t="s">
        <v>760</v>
      </c>
      <c r="B88" s="5">
        <v>102</v>
      </c>
      <c r="C88">
        <v>95144</v>
      </c>
      <c r="D88" s="282">
        <f t="shared" si="3"/>
        <v>99425</v>
      </c>
      <c r="E88" s="6">
        <f>IF(F88="Yes",'MD Rates'!$H$1,H88)</f>
        <v>44652</v>
      </c>
      <c r="F88" s="259" t="str">
        <f t="shared" si="4"/>
        <v>Yes</v>
      </c>
      <c r="G88" s="131"/>
      <c r="H88" s="6">
        <v>44287</v>
      </c>
      <c r="I88" s="974"/>
      <c r="J88" s="131"/>
      <c r="K88" s="131"/>
      <c r="M88" s="64"/>
    </row>
    <row r="89" spans="1:13" x14ac:dyDescent="0.25">
      <c r="A89" s="10" t="s">
        <v>760</v>
      </c>
      <c r="B89" s="5">
        <v>103</v>
      </c>
      <c r="C89">
        <v>95144</v>
      </c>
      <c r="D89" s="282">
        <f t="shared" si="3"/>
        <v>99425</v>
      </c>
      <c r="E89" s="6">
        <f>IF(F89="Yes",'MD Rates'!$H$1,H89)</f>
        <v>44652</v>
      </c>
      <c r="F89" s="259" t="str">
        <f t="shared" si="4"/>
        <v>Yes</v>
      </c>
      <c r="G89" s="131"/>
      <c r="H89" s="6">
        <v>44287</v>
      </c>
      <c r="I89" s="974"/>
      <c r="J89" s="131"/>
      <c r="K89" s="131"/>
      <c r="M89" s="64"/>
    </row>
    <row r="90" spans="1:13" x14ac:dyDescent="0.25">
      <c r="A90" s="10" t="s">
        <v>760</v>
      </c>
      <c r="B90" s="5">
        <v>104</v>
      </c>
      <c r="C90">
        <v>95144</v>
      </c>
      <c r="D90" s="282">
        <f t="shared" si="3"/>
        <v>99425</v>
      </c>
      <c r="E90" s="6">
        <f>IF(F90="Yes",'MD Rates'!$H$1,H90)</f>
        <v>44652</v>
      </c>
      <c r="F90" s="259" t="str">
        <f t="shared" si="4"/>
        <v>Yes</v>
      </c>
      <c r="G90" s="131"/>
      <c r="H90" s="6">
        <v>44287</v>
      </c>
      <c r="I90" s="974"/>
      <c r="J90" s="131"/>
      <c r="K90" s="131"/>
      <c r="M90" s="64"/>
    </row>
    <row r="91" spans="1:13" x14ac:dyDescent="0.25">
      <c r="A91" s="10" t="s">
        <v>760</v>
      </c>
      <c r="B91" s="5">
        <v>110</v>
      </c>
      <c r="C91">
        <v>101432</v>
      </c>
      <c r="D91" s="282">
        <f t="shared" ref="D91:D93" si="5">D66</f>
        <v>105996</v>
      </c>
      <c r="E91" s="6">
        <f>IF(F91="Yes",'MD Rates'!$H$1,H91)</f>
        <v>44652</v>
      </c>
      <c r="F91" s="259" t="str">
        <f t="shared" si="4"/>
        <v>Yes</v>
      </c>
      <c r="G91" s="131"/>
      <c r="H91" s="6">
        <v>44287</v>
      </c>
      <c r="I91" s="974"/>
      <c r="J91" s="131"/>
      <c r="K91" s="131"/>
      <c r="M91" s="64"/>
    </row>
    <row r="92" spans="1:13" x14ac:dyDescent="0.25">
      <c r="A92" s="10" t="s">
        <v>760</v>
      </c>
      <c r="B92" s="5">
        <v>111</v>
      </c>
      <c r="C92">
        <v>101432</v>
      </c>
      <c r="D92" s="282">
        <f t="shared" si="5"/>
        <v>105996</v>
      </c>
      <c r="E92" s="6">
        <f>IF(F92="Yes",'MD Rates'!$H$1,H92)</f>
        <v>44652</v>
      </c>
      <c r="F92" s="259" t="str">
        <f t="shared" si="4"/>
        <v>Yes</v>
      </c>
      <c r="G92" s="131"/>
      <c r="H92" s="6">
        <v>44287</v>
      </c>
      <c r="I92" s="974"/>
      <c r="J92" s="131"/>
      <c r="K92" s="131"/>
      <c r="M92" s="64"/>
    </row>
    <row r="93" spans="1:13" x14ac:dyDescent="0.25">
      <c r="A93" s="10" t="s">
        <v>760</v>
      </c>
      <c r="B93" s="5">
        <v>112</v>
      </c>
      <c r="C93">
        <v>101432</v>
      </c>
      <c r="D93" s="282">
        <f t="shared" si="5"/>
        <v>105996</v>
      </c>
      <c r="E93" s="6">
        <f>IF(F93="Yes",'MD Rates'!$H$1,H93)</f>
        <v>44652</v>
      </c>
      <c r="F93" s="259" t="str">
        <f t="shared" si="4"/>
        <v>Yes</v>
      </c>
      <c r="G93" s="131"/>
      <c r="H93" s="6">
        <v>44287</v>
      </c>
      <c r="I93" s="974"/>
      <c r="J93" s="131"/>
      <c r="K93" s="131"/>
      <c r="M93" s="64"/>
    </row>
    <row r="94" spans="1:13" x14ac:dyDescent="0.25">
      <c r="A94" s="10" t="s">
        <v>760</v>
      </c>
      <c r="B94" s="5">
        <v>113</v>
      </c>
      <c r="C94">
        <v>101432</v>
      </c>
      <c r="D94" s="282">
        <f t="shared" ref="D94:D101" si="6">D69</f>
        <v>105996</v>
      </c>
      <c r="E94" s="6">
        <f>IF(F94="Yes",'MD Rates'!$H$1,H94)</f>
        <v>44652</v>
      </c>
      <c r="F94" s="259" t="str">
        <f t="shared" si="4"/>
        <v>Yes</v>
      </c>
      <c r="G94" s="131"/>
      <c r="H94" s="6">
        <v>44287</v>
      </c>
      <c r="I94" s="974"/>
      <c r="J94" s="131"/>
      <c r="K94" s="131"/>
      <c r="M94" s="64"/>
    </row>
    <row r="95" spans="1:13" x14ac:dyDescent="0.25">
      <c r="A95" s="10" t="s">
        <v>760</v>
      </c>
      <c r="B95" s="5">
        <v>114</v>
      </c>
      <c r="C95">
        <v>101432</v>
      </c>
      <c r="D95" s="282">
        <f t="shared" si="6"/>
        <v>105996</v>
      </c>
      <c r="E95" s="6">
        <f>IF(F95="Yes",'MD Rates'!$H$1,H95)</f>
        <v>44652</v>
      </c>
      <c r="F95" s="259" t="str">
        <f t="shared" si="4"/>
        <v>Yes</v>
      </c>
      <c r="G95" s="131"/>
      <c r="H95" s="6">
        <v>44287</v>
      </c>
      <c r="I95" s="974"/>
      <c r="J95" s="131"/>
      <c r="K95" s="131"/>
      <c r="M95" s="64"/>
    </row>
    <row r="96" spans="1:13" x14ac:dyDescent="0.25">
      <c r="A96" s="10" t="s">
        <v>760</v>
      </c>
      <c r="B96" s="11">
        <v>120</v>
      </c>
      <c r="C96">
        <v>107721</v>
      </c>
      <c r="D96" s="282">
        <f t="shared" si="6"/>
        <v>112569</v>
      </c>
      <c r="E96" s="6">
        <f>IF(F96="Yes",'MD Rates'!$H$1,H96)</f>
        <v>44652</v>
      </c>
      <c r="F96" s="259" t="str">
        <f t="shared" si="4"/>
        <v>Yes</v>
      </c>
      <c r="G96" s="131"/>
      <c r="H96" s="6">
        <v>44287</v>
      </c>
      <c r="I96" s="974"/>
      <c r="J96" s="131"/>
      <c r="K96" s="131"/>
      <c r="M96" s="64"/>
    </row>
    <row r="97" spans="1:13" x14ac:dyDescent="0.25">
      <c r="A97" s="10" t="s">
        <v>760</v>
      </c>
      <c r="B97" s="11">
        <v>121</v>
      </c>
      <c r="C97">
        <v>107721</v>
      </c>
      <c r="D97" s="282">
        <f t="shared" si="6"/>
        <v>112569</v>
      </c>
      <c r="E97" s="6">
        <f>IF(F97="Yes",'MD Rates'!$H$1,H97)</f>
        <v>44652</v>
      </c>
      <c r="F97" s="259" t="str">
        <f t="shared" si="4"/>
        <v>Yes</v>
      </c>
      <c r="G97" s="131"/>
      <c r="H97" s="6">
        <v>44287</v>
      </c>
      <c r="I97" s="974"/>
      <c r="J97" s="131"/>
      <c r="K97" s="131"/>
      <c r="M97" s="64"/>
    </row>
    <row r="98" spans="1:13" x14ac:dyDescent="0.25">
      <c r="A98" s="10" t="s">
        <v>760</v>
      </c>
      <c r="B98" s="11">
        <v>122</v>
      </c>
      <c r="C98">
        <v>107721</v>
      </c>
      <c r="D98" s="282">
        <f t="shared" si="6"/>
        <v>112569</v>
      </c>
      <c r="E98" s="6">
        <f>IF(F98="Yes",'MD Rates'!$H$1,H98)</f>
        <v>44652</v>
      </c>
      <c r="F98" s="259" t="str">
        <f t="shared" si="4"/>
        <v>Yes</v>
      </c>
      <c r="G98" s="131"/>
      <c r="H98" s="6">
        <v>44287</v>
      </c>
      <c r="I98" s="974"/>
      <c r="J98" s="131"/>
      <c r="K98" s="131"/>
      <c r="M98" s="64"/>
    </row>
    <row r="99" spans="1:13" x14ac:dyDescent="0.25">
      <c r="A99" s="10" t="s">
        <v>760</v>
      </c>
      <c r="B99" s="11">
        <v>123</v>
      </c>
      <c r="C99">
        <v>107721</v>
      </c>
      <c r="D99" s="282">
        <f t="shared" si="6"/>
        <v>112569</v>
      </c>
      <c r="E99" s="6">
        <f>IF(F99="Yes",'MD Rates'!$H$1,H99)</f>
        <v>44652</v>
      </c>
      <c r="F99" s="259" t="str">
        <f t="shared" si="4"/>
        <v>Yes</v>
      </c>
      <c r="G99" s="131"/>
      <c r="H99" s="6">
        <v>44287</v>
      </c>
      <c r="I99" s="974"/>
      <c r="J99" s="131"/>
      <c r="K99" s="131"/>
      <c r="M99" s="64"/>
    </row>
    <row r="100" spans="1:13" x14ac:dyDescent="0.25">
      <c r="A100" s="10" t="s">
        <v>760</v>
      </c>
      <c r="B100" s="11">
        <v>124</v>
      </c>
      <c r="C100">
        <v>107721</v>
      </c>
      <c r="D100" s="282">
        <f t="shared" si="6"/>
        <v>112569</v>
      </c>
      <c r="E100" s="6">
        <f>IF(F100="Yes",'MD Rates'!$H$1,H100)</f>
        <v>44652</v>
      </c>
      <c r="F100" s="259" t="str">
        <f t="shared" si="4"/>
        <v>Yes</v>
      </c>
      <c r="G100" s="131"/>
      <c r="H100" s="6">
        <v>44287</v>
      </c>
      <c r="I100" s="974"/>
      <c r="J100" s="131"/>
      <c r="K100" s="131"/>
      <c r="M100" s="64"/>
    </row>
    <row r="101" spans="1:13" x14ac:dyDescent="0.25">
      <c r="A101" s="10" t="s">
        <v>760</v>
      </c>
      <c r="B101" s="5">
        <v>130</v>
      </c>
      <c r="C101">
        <v>114003</v>
      </c>
      <c r="D101" s="282">
        <f t="shared" si="6"/>
        <v>119133</v>
      </c>
      <c r="E101" s="6">
        <f>IF(F101="Yes",'MD Rates'!$H$1,H101)</f>
        <v>44652</v>
      </c>
      <c r="F101" s="259" t="str">
        <f t="shared" si="4"/>
        <v>Yes</v>
      </c>
      <c r="G101" s="131"/>
      <c r="H101" s="6">
        <v>44287</v>
      </c>
      <c r="I101" s="974"/>
      <c r="J101" s="131"/>
      <c r="K101" s="131"/>
      <c r="M101" s="64"/>
    </row>
    <row r="102" spans="1:13" x14ac:dyDescent="0.25">
      <c r="J102" s="131"/>
      <c r="K102" s="131"/>
    </row>
  </sheetData>
  <autoFilter ref="A1:H1" xr:uid="{00000000-0009-0000-0000-000005000000}"/>
  <phoneticPr fontId="27" type="noConversion"/>
  <conditionalFormatting sqref="E2:E101">
    <cfRule type="expression" dxfId="31" priority="11" stopIfTrue="1">
      <formula>E2&lt;&gt;H2</formula>
    </cfRule>
  </conditionalFormatting>
  <conditionalFormatting sqref="F2:F101">
    <cfRule type="cellIs" dxfId="30"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V1668"/>
  <sheetViews>
    <sheetView tabSelected="1" workbookViewId="0">
      <pane xSplit="1" ySplit="1" topLeftCell="B748" activePane="bottomRight" state="frozen"/>
      <selection pane="topRight" activeCell="B1" sqref="B1"/>
      <selection pane="bottomLeft" activeCell="A2" sqref="A2"/>
      <selection pane="bottomRight" activeCell="S2" sqref="S2"/>
    </sheetView>
  </sheetViews>
  <sheetFormatPr defaultRowHeight="12.5" x14ac:dyDescent="0.25"/>
  <cols>
    <col min="1" max="1" width="36.26953125" style="10" customWidth="1"/>
    <col min="2" max="2" width="8.54296875" customWidth="1"/>
    <col min="3" max="3" width="10.1796875" style="37" bestFit="1" customWidth="1"/>
    <col min="4" max="4" width="6.26953125" customWidth="1"/>
    <col min="5" max="5" width="6.453125" customWidth="1"/>
    <col min="6" max="6" width="68.81640625" bestFit="1" customWidth="1"/>
    <col min="7" max="7" width="4.7265625" customWidth="1"/>
    <col min="8" max="8" width="6.81640625" customWidth="1"/>
    <col min="9" max="9" width="12.1796875" customWidth="1"/>
    <col min="10" max="10" width="10.81640625" customWidth="1"/>
    <col min="11" max="11" width="11" customWidth="1"/>
    <col min="14" max="14" width="9.1796875" customWidth="1"/>
    <col min="15" max="16" width="10.1796875" style="10" customWidth="1"/>
    <col min="17" max="17" width="10.1796875" bestFit="1" customWidth="1"/>
    <col min="18" max="18" width="10.7265625" style="256" customWidth="1"/>
    <col min="19" max="19" width="10.1796875" customWidth="1"/>
  </cols>
  <sheetData>
    <row r="1" spans="1:22" ht="42.75" customHeight="1" thickBot="1" x14ac:dyDescent="0.35">
      <c r="A1" s="274" t="s">
        <v>761</v>
      </c>
      <c r="B1" s="274"/>
      <c r="C1" s="274" t="s">
        <v>762</v>
      </c>
      <c r="D1" s="274" t="s">
        <v>356</v>
      </c>
      <c r="E1" s="274" t="s">
        <v>763</v>
      </c>
      <c r="F1" s="275" t="s">
        <v>764</v>
      </c>
      <c r="G1" s="276" t="s">
        <v>733</v>
      </c>
      <c r="H1" s="276" t="s">
        <v>1019</v>
      </c>
      <c r="I1" s="277" t="s">
        <v>765</v>
      </c>
      <c r="J1" s="277" t="s">
        <v>766</v>
      </c>
      <c r="K1" s="277" t="s">
        <v>767</v>
      </c>
      <c r="L1" s="277" t="s">
        <v>768</v>
      </c>
      <c r="M1" s="277" t="s">
        <v>769</v>
      </c>
      <c r="N1" s="277" t="s">
        <v>770</v>
      </c>
      <c r="O1" s="276" t="s">
        <v>771</v>
      </c>
      <c r="P1" s="925" t="s">
        <v>754</v>
      </c>
      <c r="Q1" s="278" t="s">
        <v>772</v>
      </c>
      <c r="R1" s="279" t="s">
        <v>625</v>
      </c>
      <c r="S1" t="s">
        <v>355</v>
      </c>
    </row>
    <row r="2" spans="1:22" ht="13" thickTop="1" x14ac:dyDescent="0.25">
      <c r="A2" s="100" t="s">
        <v>773</v>
      </c>
      <c r="B2" s="106" t="s">
        <v>1014</v>
      </c>
      <c r="C2" s="225" t="s">
        <v>774</v>
      </c>
      <c r="D2" s="10"/>
      <c r="E2" s="10"/>
      <c r="F2" s="100" t="s">
        <v>775</v>
      </c>
      <c r="G2" s="10"/>
      <c r="H2" s="10"/>
      <c r="I2" s="101">
        <v>145.88999999999999</v>
      </c>
      <c r="J2" s="102"/>
      <c r="K2" s="102"/>
      <c r="L2" s="262">
        <f>'MD Rates'!H508</f>
        <v>152.44999999999999</v>
      </c>
      <c r="M2" s="10"/>
      <c r="N2" s="63"/>
      <c r="O2" s="221">
        <f>IF(P2="Yes",'MD Rates'!$H$1,R2)</f>
        <v>44652</v>
      </c>
      <c r="P2" s="11" t="str">
        <f t="shared" ref="P2:P9" si="0">IF(I2&lt;&gt;L2,"Yes","No")</f>
        <v>Yes</v>
      </c>
      <c r="Q2" s="10"/>
      <c r="R2" s="256">
        <v>44287</v>
      </c>
      <c r="T2" s="64"/>
      <c r="U2" s="64"/>
      <c r="V2" s="64"/>
    </row>
    <row r="3" spans="1:22" x14ac:dyDescent="0.25">
      <c r="A3" s="100" t="s">
        <v>773</v>
      </c>
      <c r="B3" s="106" t="s">
        <v>1014</v>
      </c>
      <c r="C3" s="225" t="s">
        <v>774</v>
      </c>
      <c r="D3" s="10"/>
      <c r="E3" s="10"/>
      <c r="F3" s="100" t="s">
        <v>776</v>
      </c>
      <c r="G3" s="10"/>
      <c r="H3" s="10"/>
      <c r="I3" s="101">
        <v>72.95</v>
      </c>
      <c r="J3" s="102"/>
      <c r="K3" s="102"/>
      <c r="L3" s="262">
        <f>'MD Rates'!H509</f>
        <v>76.23</v>
      </c>
      <c r="M3" s="10"/>
      <c r="N3" s="10"/>
      <c r="O3" s="221">
        <f>IF(P3="Yes",'MD Rates'!$H$1,R3)</f>
        <v>44652</v>
      </c>
      <c r="P3" s="11" t="str">
        <f t="shared" si="0"/>
        <v>Yes</v>
      </c>
      <c r="Q3" s="10"/>
      <c r="R3" s="256">
        <v>44287</v>
      </c>
      <c r="T3" s="64"/>
      <c r="U3" s="64"/>
      <c r="V3" s="64"/>
    </row>
    <row r="4" spans="1:22" x14ac:dyDescent="0.25">
      <c r="A4" s="100" t="s">
        <v>773</v>
      </c>
      <c r="B4" s="106" t="s">
        <v>1014</v>
      </c>
      <c r="C4" s="226" t="s">
        <v>777</v>
      </c>
      <c r="D4" s="10"/>
      <c r="E4" s="10"/>
      <c r="F4" s="61" t="s">
        <v>775</v>
      </c>
      <c r="G4" s="10"/>
      <c r="H4" s="10"/>
      <c r="I4" s="101">
        <v>145.88999999999999</v>
      </c>
      <c r="J4" s="102"/>
      <c r="K4" s="102"/>
      <c r="L4" s="262">
        <f>'MD Rates'!H508</f>
        <v>152.44999999999999</v>
      </c>
      <c r="M4" s="10"/>
      <c r="N4" s="10"/>
      <c r="O4" s="221">
        <f>IF(P4="Yes",'MD Rates'!$H$1,R4)</f>
        <v>44652</v>
      </c>
      <c r="P4" s="11" t="str">
        <f t="shared" si="0"/>
        <v>Yes</v>
      </c>
      <c r="Q4" s="10"/>
      <c r="R4" s="256">
        <v>44287</v>
      </c>
      <c r="T4" s="64"/>
      <c r="U4" s="64"/>
      <c r="V4" s="64"/>
    </row>
    <row r="5" spans="1:22" x14ac:dyDescent="0.25">
      <c r="A5" s="100" t="s">
        <v>773</v>
      </c>
      <c r="B5" s="106" t="s">
        <v>1014</v>
      </c>
      <c r="C5" s="226" t="s">
        <v>777</v>
      </c>
      <c r="D5" s="10"/>
      <c r="E5" s="10"/>
      <c r="F5" s="61" t="s">
        <v>776</v>
      </c>
      <c r="G5" s="10"/>
      <c r="H5" s="10"/>
      <c r="I5" s="101">
        <v>72.95</v>
      </c>
      <c r="J5" s="102"/>
      <c r="K5" s="102"/>
      <c r="L5" s="262">
        <f>'MD Rates'!H509</f>
        <v>76.23</v>
      </c>
      <c r="M5" s="10"/>
      <c r="N5" s="10"/>
      <c r="O5" s="221">
        <f>IF(P5="Yes",'MD Rates'!$H$1,R5)</f>
        <v>44652</v>
      </c>
      <c r="P5" s="11" t="str">
        <f t="shared" si="0"/>
        <v>Yes</v>
      </c>
      <c r="Q5" s="10"/>
      <c r="R5" s="256">
        <v>44287</v>
      </c>
      <c r="T5" s="64"/>
      <c r="U5" s="64"/>
      <c r="V5" s="64"/>
    </row>
    <row r="6" spans="1:22" x14ac:dyDescent="0.25">
      <c r="A6" s="100" t="s">
        <v>773</v>
      </c>
      <c r="B6" s="106" t="s">
        <v>1014</v>
      </c>
      <c r="C6" s="225" t="s">
        <v>778</v>
      </c>
      <c r="D6" s="10"/>
      <c r="E6" s="10"/>
      <c r="F6" s="100" t="s">
        <v>775</v>
      </c>
      <c r="G6" s="10"/>
      <c r="H6" s="10"/>
      <c r="I6" s="101">
        <v>145.88999999999999</v>
      </c>
      <c r="J6" s="102"/>
      <c r="K6" s="102"/>
      <c r="L6" s="262">
        <f>'MD Rates'!H508</f>
        <v>152.44999999999999</v>
      </c>
      <c r="M6" s="10"/>
      <c r="N6" s="10"/>
      <c r="O6" s="221">
        <f>IF(P6="Yes",'MD Rates'!$H$1,R6)</f>
        <v>44652</v>
      </c>
      <c r="P6" s="11" t="str">
        <f t="shared" si="0"/>
        <v>Yes</v>
      </c>
      <c r="Q6" s="10"/>
      <c r="R6" s="256">
        <v>44287</v>
      </c>
      <c r="T6" s="64"/>
      <c r="U6" s="64"/>
      <c r="V6" s="64"/>
    </row>
    <row r="7" spans="1:22" x14ac:dyDescent="0.25">
      <c r="A7" s="100" t="s">
        <v>773</v>
      </c>
      <c r="B7" s="106" t="s">
        <v>1014</v>
      </c>
      <c r="C7" s="225" t="s">
        <v>778</v>
      </c>
      <c r="D7" s="10"/>
      <c r="E7" s="10"/>
      <c r="F7" s="100" t="s">
        <v>776</v>
      </c>
      <c r="G7" s="10"/>
      <c r="H7" s="10"/>
      <c r="I7" s="101">
        <v>72.95</v>
      </c>
      <c r="J7" s="102"/>
      <c r="K7" s="102"/>
      <c r="L7" s="262">
        <f>'MD Rates'!H509</f>
        <v>76.23</v>
      </c>
      <c r="M7" s="10"/>
      <c r="N7" s="10"/>
      <c r="O7" s="221">
        <f>IF(P7="Yes",'MD Rates'!$H$1,R7)</f>
        <v>44652</v>
      </c>
      <c r="P7" s="11" t="str">
        <f t="shared" si="0"/>
        <v>Yes</v>
      </c>
      <c r="Q7" s="10"/>
      <c r="R7" s="256">
        <v>44287</v>
      </c>
      <c r="T7" s="64"/>
      <c r="U7" s="64"/>
      <c r="V7" s="64"/>
    </row>
    <row r="8" spans="1:22" x14ac:dyDescent="0.25">
      <c r="A8" s="103" t="s">
        <v>773</v>
      </c>
      <c r="B8" s="106" t="s">
        <v>1014</v>
      </c>
      <c r="C8" s="107" t="s">
        <v>779</v>
      </c>
      <c r="F8" s="100" t="s">
        <v>775</v>
      </c>
      <c r="G8" s="10"/>
      <c r="H8" s="10"/>
      <c r="I8" s="101">
        <v>145.88999999999999</v>
      </c>
      <c r="J8" s="102"/>
      <c r="K8" s="102"/>
      <c r="L8" s="262">
        <f>'MD Rates'!H508</f>
        <v>152.44999999999999</v>
      </c>
      <c r="M8" s="10"/>
      <c r="N8" s="10"/>
      <c r="O8" s="221">
        <f>IF(P8="Yes",'MD Rates'!$H$1,R8)</f>
        <v>44652</v>
      </c>
      <c r="P8" s="11" t="str">
        <f t="shared" si="0"/>
        <v>Yes</v>
      </c>
      <c r="Q8" s="10"/>
      <c r="R8" s="256">
        <v>44287</v>
      </c>
      <c r="T8" s="64"/>
      <c r="U8" s="64"/>
      <c r="V8" s="64"/>
    </row>
    <row r="9" spans="1:22" x14ac:dyDescent="0.25">
      <c r="A9" s="103" t="s">
        <v>773</v>
      </c>
      <c r="B9" s="106" t="s">
        <v>1014</v>
      </c>
      <c r="C9" s="107" t="s">
        <v>779</v>
      </c>
      <c r="F9" s="100" t="s">
        <v>776</v>
      </c>
      <c r="G9" s="10"/>
      <c r="H9" s="10"/>
      <c r="I9" s="101">
        <v>72.95</v>
      </c>
      <c r="J9" s="102"/>
      <c r="K9" s="102"/>
      <c r="L9" s="262">
        <f>'MD Rates'!H509</f>
        <v>76.23</v>
      </c>
      <c r="M9" s="10"/>
      <c r="N9" s="10"/>
      <c r="O9" s="221">
        <f>IF(P9="Yes",'MD Rates'!$H$1,R9)</f>
        <v>44652</v>
      </c>
      <c r="P9" s="11" t="str">
        <f t="shared" si="0"/>
        <v>Yes</v>
      </c>
      <c r="Q9" s="10"/>
      <c r="R9" s="256">
        <v>44287</v>
      </c>
      <c r="T9" s="64"/>
      <c r="U9" s="64"/>
      <c r="V9" s="64"/>
    </row>
    <row r="10" spans="1:22" ht="14.5" hidden="1" x14ac:dyDescent="0.35">
      <c r="A10" s="625" t="s">
        <v>885</v>
      </c>
      <c r="B10" s="106" t="s">
        <v>1014</v>
      </c>
      <c r="C10" s="560" t="s">
        <v>778</v>
      </c>
      <c r="D10" s="557" t="s">
        <v>58</v>
      </c>
      <c r="E10" s="30"/>
      <c r="F10" s="557" t="s">
        <v>550</v>
      </c>
      <c r="G10" s="30"/>
      <c r="H10" s="30"/>
      <c r="I10" s="557">
        <v>36192</v>
      </c>
      <c r="J10" s="557">
        <v>26144</v>
      </c>
      <c r="K10" s="30"/>
      <c r="L10" s="589">
        <f>'MD Rates'!D160</f>
        <v>36192</v>
      </c>
      <c r="M10" s="681">
        <f>'MD Rates'!I175</f>
        <v>26144</v>
      </c>
      <c r="N10" s="8"/>
      <c r="O10" s="221">
        <f>IF(P10="Yes",'MD Rates'!$H$1,R10)</f>
        <v>42826</v>
      </c>
      <c r="P10" s="11" t="str">
        <f t="shared" ref="P10:P126" si="1">IF(I10&lt;&gt;L10,"Yes","No")</f>
        <v>No</v>
      </c>
      <c r="R10" s="256">
        <v>42826</v>
      </c>
      <c r="T10" s="64"/>
      <c r="U10" s="64"/>
      <c r="V10" s="64"/>
    </row>
    <row r="11" spans="1:22" ht="14.5" hidden="1" x14ac:dyDescent="0.35">
      <c r="A11" s="625" t="s">
        <v>885</v>
      </c>
      <c r="B11" s="106" t="s">
        <v>1014</v>
      </c>
      <c r="C11" s="560" t="s">
        <v>778</v>
      </c>
      <c r="D11" s="557" t="s">
        <v>58</v>
      </c>
      <c r="E11" s="30"/>
      <c r="F11" s="557" t="s">
        <v>551</v>
      </c>
      <c r="G11" s="30"/>
      <c r="H11" s="30"/>
      <c r="I11" s="557">
        <v>36192</v>
      </c>
      <c r="J11" s="557">
        <v>26144</v>
      </c>
      <c r="K11" s="30"/>
      <c r="L11" s="589">
        <f>L10</f>
        <v>36192</v>
      </c>
      <c r="M11" s="589">
        <f>M10</f>
        <v>26144</v>
      </c>
      <c r="N11" s="8"/>
      <c r="O11" s="221">
        <f>IF(P11="Yes",'MD Rates'!$H$1,R11)</f>
        <v>42826</v>
      </c>
      <c r="P11" s="11" t="str">
        <f t="shared" si="1"/>
        <v>No</v>
      </c>
      <c r="R11" s="256">
        <v>42826</v>
      </c>
      <c r="T11" s="64"/>
      <c r="U11" s="64"/>
      <c r="V11" s="64"/>
    </row>
    <row r="12" spans="1:22" ht="14.5" hidden="1" x14ac:dyDescent="0.35">
      <c r="A12" s="625" t="s">
        <v>885</v>
      </c>
      <c r="B12" s="106" t="s">
        <v>1014</v>
      </c>
      <c r="C12" s="560" t="s">
        <v>778</v>
      </c>
      <c r="D12" s="557" t="s">
        <v>65</v>
      </c>
      <c r="E12" s="30"/>
      <c r="F12" s="557" t="s">
        <v>550</v>
      </c>
      <c r="G12" s="30"/>
      <c r="H12" s="30"/>
      <c r="I12" s="557">
        <v>36192</v>
      </c>
      <c r="J12" s="557">
        <v>26144</v>
      </c>
      <c r="K12" s="30"/>
      <c r="L12" s="589">
        <f t="shared" ref="L12:M43" si="2">L11</f>
        <v>36192</v>
      </c>
      <c r="M12" s="589">
        <f t="shared" si="2"/>
        <v>26144</v>
      </c>
      <c r="N12" s="8"/>
      <c r="O12" s="221">
        <f>IF(P12="Yes",'MD Rates'!$H$1,R12)</f>
        <v>42826</v>
      </c>
      <c r="P12" s="11" t="str">
        <f t="shared" si="1"/>
        <v>No</v>
      </c>
      <c r="R12" s="256">
        <v>42826</v>
      </c>
      <c r="T12" s="64"/>
      <c r="U12" s="64"/>
      <c r="V12" s="64"/>
    </row>
    <row r="13" spans="1:22" ht="14.5" hidden="1" x14ac:dyDescent="0.35">
      <c r="A13" s="625" t="s">
        <v>885</v>
      </c>
      <c r="B13" s="106" t="s">
        <v>1014</v>
      </c>
      <c r="C13" s="560" t="s">
        <v>778</v>
      </c>
      <c r="D13" s="557" t="s">
        <v>65</v>
      </c>
      <c r="E13" s="30"/>
      <c r="F13" s="557" t="s">
        <v>551</v>
      </c>
      <c r="G13" s="30"/>
      <c r="H13" s="30"/>
      <c r="I13" s="557">
        <v>36192</v>
      </c>
      <c r="J13" s="557">
        <v>26144</v>
      </c>
      <c r="K13" s="30"/>
      <c r="L13" s="589">
        <f t="shared" si="2"/>
        <v>36192</v>
      </c>
      <c r="M13" s="589">
        <f t="shared" si="2"/>
        <v>26144</v>
      </c>
      <c r="N13" s="8"/>
      <c r="O13" s="221">
        <f>IF(P13="Yes",'MD Rates'!$H$1,R13)</f>
        <v>42826</v>
      </c>
      <c r="P13" s="11" t="str">
        <f t="shared" si="1"/>
        <v>No</v>
      </c>
      <c r="R13" s="256">
        <v>42826</v>
      </c>
      <c r="T13" s="64"/>
      <c r="U13" s="64"/>
      <c r="V13" s="64"/>
    </row>
    <row r="14" spans="1:22" ht="14.5" hidden="1" x14ac:dyDescent="0.35">
      <c r="A14" s="625" t="s">
        <v>885</v>
      </c>
      <c r="B14" s="106" t="s">
        <v>1014</v>
      </c>
      <c r="C14" s="560" t="s">
        <v>778</v>
      </c>
      <c r="D14" s="557" t="s">
        <v>57</v>
      </c>
      <c r="E14" s="30"/>
      <c r="F14" s="557" t="s">
        <v>550</v>
      </c>
      <c r="G14" s="30"/>
      <c r="H14" s="30"/>
      <c r="I14" s="557">
        <v>36192</v>
      </c>
      <c r="J14" s="557">
        <v>26144</v>
      </c>
      <c r="K14" s="30"/>
      <c r="L14" s="589">
        <f t="shared" si="2"/>
        <v>36192</v>
      </c>
      <c r="M14" s="589">
        <f t="shared" si="2"/>
        <v>26144</v>
      </c>
      <c r="N14" s="8"/>
      <c r="O14" s="221">
        <f>IF(P14="Yes",'MD Rates'!$H$1,R14)</f>
        <v>42826</v>
      </c>
      <c r="P14" s="11" t="str">
        <f t="shared" si="1"/>
        <v>No</v>
      </c>
      <c r="R14" s="256">
        <v>42826</v>
      </c>
      <c r="T14" s="64"/>
      <c r="U14" s="64"/>
      <c r="V14" s="64"/>
    </row>
    <row r="15" spans="1:22" ht="14.5" hidden="1" x14ac:dyDescent="0.35">
      <c r="A15" s="625" t="s">
        <v>885</v>
      </c>
      <c r="B15" s="106" t="s">
        <v>1014</v>
      </c>
      <c r="C15" s="560" t="s">
        <v>778</v>
      </c>
      <c r="D15" s="557" t="s">
        <v>57</v>
      </c>
      <c r="E15" s="30"/>
      <c r="F15" s="557" t="s">
        <v>551</v>
      </c>
      <c r="G15" s="30"/>
      <c r="H15" s="30"/>
      <c r="I15" s="557">
        <v>36192</v>
      </c>
      <c r="J15" s="557">
        <v>26144</v>
      </c>
      <c r="K15" s="30"/>
      <c r="L15" s="589">
        <f t="shared" si="2"/>
        <v>36192</v>
      </c>
      <c r="M15" s="589">
        <f t="shared" si="2"/>
        <v>26144</v>
      </c>
      <c r="N15" s="8"/>
      <c r="O15" s="221">
        <f>IF(P15="Yes",'MD Rates'!$H$1,R15)</f>
        <v>42826</v>
      </c>
      <c r="P15" s="11" t="str">
        <f t="shared" si="1"/>
        <v>No</v>
      </c>
      <c r="R15" s="256">
        <v>42826</v>
      </c>
      <c r="T15" s="64"/>
      <c r="U15" s="64"/>
      <c r="V15" s="64"/>
    </row>
    <row r="16" spans="1:22" ht="14.5" hidden="1" x14ac:dyDescent="0.35">
      <c r="A16" s="625" t="s">
        <v>885</v>
      </c>
      <c r="B16" s="106" t="s">
        <v>1014</v>
      </c>
      <c r="C16" s="560" t="s">
        <v>778</v>
      </c>
      <c r="D16" s="557" t="s">
        <v>66</v>
      </c>
      <c r="E16" s="30"/>
      <c r="F16" s="557" t="s">
        <v>550</v>
      </c>
      <c r="G16" s="30"/>
      <c r="H16" s="30"/>
      <c r="I16" s="557">
        <v>36192</v>
      </c>
      <c r="J16" s="557">
        <v>26144</v>
      </c>
      <c r="K16" s="30"/>
      <c r="L16" s="589">
        <f t="shared" si="2"/>
        <v>36192</v>
      </c>
      <c r="M16" s="589">
        <f t="shared" si="2"/>
        <v>26144</v>
      </c>
      <c r="N16" s="8"/>
      <c r="O16" s="221">
        <f>IF(P16="Yes",'MD Rates'!$H$1,R16)</f>
        <v>42826</v>
      </c>
      <c r="P16" s="11" t="str">
        <f t="shared" si="1"/>
        <v>No</v>
      </c>
      <c r="R16" s="256">
        <v>42826</v>
      </c>
      <c r="T16" s="64"/>
      <c r="U16" s="64"/>
      <c r="V16" s="64"/>
    </row>
    <row r="17" spans="1:22" ht="14.5" hidden="1" x14ac:dyDescent="0.35">
      <c r="A17" s="625" t="s">
        <v>885</v>
      </c>
      <c r="B17" s="106" t="s">
        <v>1014</v>
      </c>
      <c r="C17" s="560" t="s">
        <v>778</v>
      </c>
      <c r="D17" s="557" t="s">
        <v>66</v>
      </c>
      <c r="E17" s="30"/>
      <c r="F17" s="557" t="s">
        <v>551</v>
      </c>
      <c r="G17" s="30"/>
      <c r="H17" s="30"/>
      <c r="I17" s="557">
        <v>36192</v>
      </c>
      <c r="J17" s="557">
        <v>26144</v>
      </c>
      <c r="K17" s="30"/>
      <c r="L17" s="589">
        <f t="shared" si="2"/>
        <v>36192</v>
      </c>
      <c r="M17" s="589">
        <f t="shared" si="2"/>
        <v>26144</v>
      </c>
      <c r="N17" s="8"/>
      <c r="O17" s="221">
        <f>IF(P17="Yes",'MD Rates'!$H$1,R17)</f>
        <v>42826</v>
      </c>
      <c r="P17" s="11" t="str">
        <f t="shared" si="1"/>
        <v>No</v>
      </c>
      <c r="R17" s="256">
        <v>42826</v>
      </c>
      <c r="T17" s="64"/>
      <c r="U17" s="64"/>
      <c r="V17" s="64"/>
    </row>
    <row r="18" spans="1:22" ht="14.5" hidden="1" x14ac:dyDescent="0.35">
      <c r="A18" s="625" t="s">
        <v>885</v>
      </c>
      <c r="B18" s="106" t="s">
        <v>1014</v>
      </c>
      <c r="C18" s="560" t="s">
        <v>778</v>
      </c>
      <c r="D18" s="557" t="s">
        <v>1252</v>
      </c>
      <c r="E18" s="30"/>
      <c r="F18" s="557" t="s">
        <v>550</v>
      </c>
      <c r="G18" s="30"/>
      <c r="H18" s="30"/>
      <c r="I18" s="557">
        <v>36192</v>
      </c>
      <c r="J18" s="557">
        <v>26144</v>
      </c>
      <c r="K18" s="30"/>
      <c r="L18" s="589">
        <f t="shared" ref="L18:M18" si="3">L17</f>
        <v>36192</v>
      </c>
      <c r="M18" s="589">
        <f t="shared" si="3"/>
        <v>26144</v>
      </c>
      <c r="N18" s="8"/>
      <c r="O18" s="221">
        <f>IF(P18="Yes",'MD Rates'!$H$1,R18)</f>
        <v>44287</v>
      </c>
      <c r="P18" s="11" t="str">
        <f t="shared" si="1"/>
        <v>No</v>
      </c>
      <c r="R18" s="256">
        <v>44287</v>
      </c>
      <c r="T18" s="64"/>
      <c r="U18" s="64"/>
      <c r="V18" s="64"/>
    </row>
    <row r="19" spans="1:22" ht="14.5" hidden="1" x14ac:dyDescent="0.35">
      <c r="A19" s="625" t="s">
        <v>885</v>
      </c>
      <c r="B19" s="106" t="s">
        <v>1014</v>
      </c>
      <c r="C19" s="560" t="s">
        <v>778</v>
      </c>
      <c r="D19" s="557" t="s">
        <v>1252</v>
      </c>
      <c r="E19" s="30"/>
      <c r="F19" s="557" t="s">
        <v>551</v>
      </c>
      <c r="G19" s="30"/>
      <c r="H19" s="30"/>
      <c r="I19" s="557">
        <v>36192</v>
      </c>
      <c r="J19" s="557">
        <v>26144</v>
      </c>
      <c r="K19" s="30"/>
      <c r="L19" s="589">
        <f t="shared" ref="L19:M19" si="4">L18</f>
        <v>36192</v>
      </c>
      <c r="M19" s="589">
        <f t="shared" si="4"/>
        <v>26144</v>
      </c>
      <c r="N19" s="8"/>
      <c r="O19" s="221">
        <f>IF(P19="Yes",'MD Rates'!$H$1,R19)</f>
        <v>44287</v>
      </c>
      <c r="P19" s="11" t="str">
        <f t="shared" si="1"/>
        <v>No</v>
      </c>
      <c r="R19" s="256">
        <v>44287</v>
      </c>
      <c r="T19" s="64"/>
      <c r="U19" s="64"/>
      <c r="V19" s="64"/>
    </row>
    <row r="20" spans="1:22" ht="14.5" hidden="1" x14ac:dyDescent="0.35">
      <c r="A20" s="625" t="s">
        <v>885</v>
      </c>
      <c r="B20" s="106" t="s">
        <v>1014</v>
      </c>
      <c r="C20" s="560" t="s">
        <v>778</v>
      </c>
      <c r="D20" s="557" t="s">
        <v>1253</v>
      </c>
      <c r="E20" s="30"/>
      <c r="F20" s="557" t="s">
        <v>550</v>
      </c>
      <c r="G20" s="30"/>
      <c r="H20" s="30"/>
      <c r="I20" s="557">
        <v>36192</v>
      </c>
      <c r="J20" s="557">
        <v>26144</v>
      </c>
      <c r="K20" s="30"/>
      <c r="L20" s="589">
        <f t="shared" ref="L20:M20" si="5">L19</f>
        <v>36192</v>
      </c>
      <c r="M20" s="589">
        <f t="shared" si="5"/>
        <v>26144</v>
      </c>
      <c r="N20" s="8"/>
      <c r="O20" s="221">
        <f>IF(P20="Yes",'MD Rates'!$H$1,R20)</f>
        <v>44287</v>
      </c>
      <c r="P20" s="11" t="str">
        <f t="shared" si="1"/>
        <v>No</v>
      </c>
      <c r="R20" s="256">
        <v>44287</v>
      </c>
      <c r="T20" s="64"/>
      <c r="U20" s="64"/>
      <c r="V20" s="64"/>
    </row>
    <row r="21" spans="1:22" ht="14.5" hidden="1" x14ac:dyDescent="0.35">
      <c r="A21" s="625" t="s">
        <v>885</v>
      </c>
      <c r="B21" s="106" t="s">
        <v>1014</v>
      </c>
      <c r="C21" s="560" t="s">
        <v>778</v>
      </c>
      <c r="D21" s="557" t="s">
        <v>1253</v>
      </c>
      <c r="E21" s="30"/>
      <c r="F21" s="557" t="s">
        <v>551</v>
      </c>
      <c r="G21" s="30"/>
      <c r="H21" s="30"/>
      <c r="I21" s="557">
        <v>36192</v>
      </c>
      <c r="J21" s="557">
        <v>26144</v>
      </c>
      <c r="K21" s="30"/>
      <c r="L21" s="589">
        <f t="shared" ref="L21:M21" si="6">L20</f>
        <v>36192</v>
      </c>
      <c r="M21" s="589">
        <f t="shared" si="6"/>
        <v>26144</v>
      </c>
      <c r="N21" s="8"/>
      <c r="O21" s="221">
        <f>IF(P21="Yes",'MD Rates'!$H$1,R21)</f>
        <v>44287</v>
      </c>
      <c r="P21" s="11" t="str">
        <f t="shared" si="1"/>
        <v>No</v>
      </c>
      <c r="R21" s="256">
        <v>44287</v>
      </c>
      <c r="T21" s="64"/>
      <c r="U21" s="64"/>
      <c r="V21" s="64"/>
    </row>
    <row r="22" spans="1:22" ht="14.5" hidden="1" x14ac:dyDescent="0.35">
      <c r="A22" s="625" t="s">
        <v>885</v>
      </c>
      <c r="B22" s="106" t="s">
        <v>1014</v>
      </c>
      <c r="C22" s="560" t="s">
        <v>778</v>
      </c>
      <c r="D22" s="557" t="s">
        <v>1258</v>
      </c>
      <c r="E22" s="30"/>
      <c r="F22" s="557" t="s">
        <v>550</v>
      </c>
      <c r="G22" s="30"/>
      <c r="H22" s="30"/>
      <c r="I22" s="557">
        <v>36192</v>
      </c>
      <c r="J22" s="557">
        <v>26144</v>
      </c>
      <c r="K22" s="30"/>
      <c r="L22" s="589">
        <f t="shared" ref="L22:M22" si="7">L21</f>
        <v>36192</v>
      </c>
      <c r="M22" s="589">
        <f t="shared" si="7"/>
        <v>26144</v>
      </c>
      <c r="N22" s="8"/>
      <c r="O22" s="221">
        <f>IF(P22="Yes",'MD Rates'!$H$1,R22)</f>
        <v>44287</v>
      </c>
      <c r="P22" s="11" t="str">
        <f t="shared" si="1"/>
        <v>No</v>
      </c>
      <c r="R22" s="256">
        <v>44287</v>
      </c>
      <c r="T22" s="64"/>
      <c r="U22" s="64"/>
      <c r="V22" s="64"/>
    </row>
    <row r="23" spans="1:22" ht="14.5" hidden="1" x14ac:dyDescent="0.35">
      <c r="A23" s="625" t="s">
        <v>885</v>
      </c>
      <c r="B23" s="106" t="s">
        <v>1014</v>
      </c>
      <c r="C23" s="560" t="s">
        <v>778</v>
      </c>
      <c r="D23" s="557" t="s">
        <v>1258</v>
      </c>
      <c r="E23" s="30"/>
      <c r="F23" s="557" t="s">
        <v>551</v>
      </c>
      <c r="G23" s="30"/>
      <c r="H23" s="30"/>
      <c r="I23" s="557">
        <v>36192</v>
      </c>
      <c r="J23" s="557">
        <v>26144</v>
      </c>
      <c r="K23" s="30"/>
      <c r="L23" s="589">
        <f t="shared" ref="L23:M23" si="8">L22</f>
        <v>36192</v>
      </c>
      <c r="M23" s="589">
        <f t="shared" si="8"/>
        <v>26144</v>
      </c>
      <c r="N23" s="8"/>
      <c r="O23" s="221">
        <f>IF(P23="Yes",'MD Rates'!$H$1,R23)</f>
        <v>44287</v>
      </c>
      <c r="P23" s="11" t="str">
        <f t="shared" si="1"/>
        <v>No</v>
      </c>
      <c r="R23" s="256">
        <v>44287</v>
      </c>
      <c r="T23" s="64"/>
      <c r="U23" s="64"/>
      <c r="V23" s="64"/>
    </row>
    <row r="24" spans="1:22" ht="14.5" hidden="1" x14ac:dyDescent="0.35">
      <c r="A24" s="625" t="s">
        <v>885</v>
      </c>
      <c r="B24" s="106" t="s">
        <v>1014</v>
      </c>
      <c r="C24" s="560" t="s">
        <v>778</v>
      </c>
      <c r="D24" s="557" t="s">
        <v>1259</v>
      </c>
      <c r="E24" s="30"/>
      <c r="F24" s="557" t="s">
        <v>550</v>
      </c>
      <c r="G24" s="30"/>
      <c r="H24" s="30"/>
      <c r="I24" s="557">
        <v>36192</v>
      </c>
      <c r="J24" s="557">
        <v>26144</v>
      </c>
      <c r="K24" s="30"/>
      <c r="L24" s="589">
        <f t="shared" ref="L24:M24" si="9">L23</f>
        <v>36192</v>
      </c>
      <c r="M24" s="589">
        <f t="shared" si="9"/>
        <v>26144</v>
      </c>
      <c r="N24" s="8"/>
      <c r="O24" s="221">
        <f>IF(P24="Yes",'MD Rates'!$H$1,R24)</f>
        <v>44287</v>
      </c>
      <c r="P24" s="11" t="str">
        <f t="shared" si="1"/>
        <v>No</v>
      </c>
      <c r="R24" s="256">
        <v>44287</v>
      </c>
      <c r="T24" s="64"/>
      <c r="U24" s="64"/>
      <c r="V24" s="64"/>
    </row>
    <row r="25" spans="1:22" ht="14.5" hidden="1" x14ac:dyDescent="0.35">
      <c r="A25" s="625" t="s">
        <v>885</v>
      </c>
      <c r="B25" s="106" t="s">
        <v>1014</v>
      </c>
      <c r="C25" s="560" t="s">
        <v>778</v>
      </c>
      <c r="D25" s="557" t="s">
        <v>1259</v>
      </c>
      <c r="E25" s="30"/>
      <c r="F25" s="557" t="s">
        <v>551</v>
      </c>
      <c r="G25" s="30"/>
      <c r="H25" s="30"/>
      <c r="I25" s="557">
        <v>36192</v>
      </c>
      <c r="J25" s="557">
        <v>26144</v>
      </c>
      <c r="K25" s="30"/>
      <c r="L25" s="589">
        <f t="shared" ref="L25:M26" si="10">L24</f>
        <v>36192</v>
      </c>
      <c r="M25" s="589">
        <f t="shared" si="10"/>
        <v>26144</v>
      </c>
      <c r="N25" s="8"/>
      <c r="O25" s="221">
        <f>IF(P25="Yes",'MD Rates'!$H$1,R25)</f>
        <v>44287</v>
      </c>
      <c r="P25" s="11" t="str">
        <f t="shared" si="1"/>
        <v>No</v>
      </c>
      <c r="R25" s="256">
        <v>44287</v>
      </c>
      <c r="T25" s="64"/>
      <c r="U25" s="64"/>
      <c r="V25" s="64"/>
    </row>
    <row r="26" spans="1:22" ht="14.5" hidden="1" x14ac:dyDescent="0.35">
      <c r="A26" s="625" t="s">
        <v>886</v>
      </c>
      <c r="B26" s="106" t="s">
        <v>1014</v>
      </c>
      <c r="C26" s="560" t="s">
        <v>778</v>
      </c>
      <c r="D26" s="557" t="s">
        <v>58</v>
      </c>
      <c r="E26" s="30"/>
      <c r="F26" s="557" t="s">
        <v>550</v>
      </c>
      <c r="G26" s="30"/>
      <c r="H26" s="30"/>
      <c r="I26" s="557">
        <v>36192</v>
      </c>
      <c r="J26" s="557">
        <v>26144</v>
      </c>
      <c r="K26" s="30"/>
      <c r="L26" s="589">
        <f t="shared" si="10"/>
        <v>36192</v>
      </c>
      <c r="M26" s="589">
        <f t="shared" si="10"/>
        <v>26144</v>
      </c>
      <c r="N26" s="8"/>
      <c r="O26" s="221">
        <f>IF(P26="Yes",'MD Rates'!$H$1,R26)</f>
        <v>42826</v>
      </c>
      <c r="P26" s="11" t="str">
        <f t="shared" si="1"/>
        <v>No</v>
      </c>
      <c r="R26" s="256">
        <v>42826</v>
      </c>
      <c r="T26" s="64"/>
      <c r="U26" s="64"/>
      <c r="V26" s="64"/>
    </row>
    <row r="27" spans="1:22" ht="14.5" hidden="1" x14ac:dyDescent="0.35">
      <c r="A27" s="625" t="s">
        <v>886</v>
      </c>
      <c r="B27" s="106" t="s">
        <v>1014</v>
      </c>
      <c r="C27" s="560" t="s">
        <v>778</v>
      </c>
      <c r="D27" s="557" t="s">
        <v>58</v>
      </c>
      <c r="E27" s="30"/>
      <c r="F27" s="557" t="s">
        <v>551</v>
      </c>
      <c r="G27" s="30"/>
      <c r="H27" s="30"/>
      <c r="I27" s="557">
        <v>36192</v>
      </c>
      <c r="J27" s="557">
        <v>26144</v>
      </c>
      <c r="K27" s="30"/>
      <c r="L27" s="589">
        <f t="shared" si="2"/>
        <v>36192</v>
      </c>
      <c r="M27" s="589">
        <f t="shared" si="2"/>
        <v>26144</v>
      </c>
      <c r="N27" s="8"/>
      <c r="O27" s="221">
        <f>IF(P27="Yes",'MD Rates'!$H$1,R27)</f>
        <v>42826</v>
      </c>
      <c r="P27" s="11" t="str">
        <f t="shared" si="1"/>
        <v>No</v>
      </c>
      <c r="R27" s="256">
        <v>42826</v>
      </c>
      <c r="T27" s="64"/>
      <c r="U27" s="64"/>
      <c r="V27" s="64"/>
    </row>
    <row r="28" spans="1:22" ht="14.5" hidden="1" x14ac:dyDescent="0.35">
      <c r="A28" s="625" t="s">
        <v>886</v>
      </c>
      <c r="B28" s="106" t="s">
        <v>1014</v>
      </c>
      <c r="C28" s="560" t="s">
        <v>778</v>
      </c>
      <c r="D28" s="557" t="s">
        <v>65</v>
      </c>
      <c r="E28" s="30"/>
      <c r="F28" s="557" t="s">
        <v>550</v>
      </c>
      <c r="G28" s="30"/>
      <c r="H28" s="30"/>
      <c r="I28" s="557">
        <v>36192</v>
      </c>
      <c r="J28" s="557">
        <v>26144</v>
      </c>
      <c r="K28" s="30"/>
      <c r="L28" s="589">
        <f t="shared" si="2"/>
        <v>36192</v>
      </c>
      <c r="M28" s="589">
        <f t="shared" si="2"/>
        <v>26144</v>
      </c>
      <c r="N28" s="8"/>
      <c r="O28" s="221">
        <f>IF(P28="Yes",'MD Rates'!$H$1,R28)</f>
        <v>42826</v>
      </c>
      <c r="P28" s="11" t="str">
        <f t="shared" si="1"/>
        <v>No</v>
      </c>
      <c r="R28" s="256">
        <v>42826</v>
      </c>
      <c r="T28" s="64"/>
      <c r="U28" s="64"/>
      <c r="V28" s="64"/>
    </row>
    <row r="29" spans="1:22" ht="14.5" hidden="1" x14ac:dyDescent="0.35">
      <c r="A29" s="625" t="s">
        <v>886</v>
      </c>
      <c r="B29" s="106" t="s">
        <v>1014</v>
      </c>
      <c r="C29" s="560" t="s">
        <v>778</v>
      </c>
      <c r="D29" s="557" t="s">
        <v>65</v>
      </c>
      <c r="E29" s="30"/>
      <c r="F29" s="557" t="s">
        <v>551</v>
      </c>
      <c r="G29" s="30"/>
      <c r="H29" s="30"/>
      <c r="I29" s="557">
        <v>36192</v>
      </c>
      <c r="J29" s="557">
        <v>26144</v>
      </c>
      <c r="K29" s="30"/>
      <c r="L29" s="589">
        <f t="shared" si="2"/>
        <v>36192</v>
      </c>
      <c r="M29" s="589">
        <f t="shared" si="2"/>
        <v>26144</v>
      </c>
      <c r="N29" s="8"/>
      <c r="O29" s="221">
        <f>IF(P29="Yes",'MD Rates'!$H$1,R29)</f>
        <v>42826</v>
      </c>
      <c r="P29" s="11" t="str">
        <f t="shared" si="1"/>
        <v>No</v>
      </c>
      <c r="R29" s="256">
        <v>42826</v>
      </c>
      <c r="T29" s="64"/>
      <c r="U29" s="64"/>
      <c r="V29" s="64"/>
    </row>
    <row r="30" spans="1:22" ht="14.5" hidden="1" x14ac:dyDescent="0.35">
      <c r="A30" s="625" t="s">
        <v>886</v>
      </c>
      <c r="B30" s="106" t="s">
        <v>1014</v>
      </c>
      <c r="C30" s="560" t="s">
        <v>778</v>
      </c>
      <c r="D30" s="557" t="s">
        <v>57</v>
      </c>
      <c r="E30" s="30"/>
      <c r="F30" s="557" t="s">
        <v>550</v>
      </c>
      <c r="G30" s="30"/>
      <c r="H30" s="30"/>
      <c r="I30" s="557">
        <v>36192</v>
      </c>
      <c r="J30" s="557">
        <v>26144</v>
      </c>
      <c r="K30" s="30"/>
      <c r="L30" s="589">
        <f t="shared" si="2"/>
        <v>36192</v>
      </c>
      <c r="M30" s="589">
        <f t="shared" si="2"/>
        <v>26144</v>
      </c>
      <c r="N30" s="8"/>
      <c r="O30" s="221">
        <f>IF(P30="Yes",'MD Rates'!$H$1,R30)</f>
        <v>42826</v>
      </c>
      <c r="P30" s="11" t="str">
        <f t="shared" si="1"/>
        <v>No</v>
      </c>
      <c r="R30" s="256">
        <v>42826</v>
      </c>
      <c r="T30" s="64"/>
      <c r="U30" s="64"/>
      <c r="V30" s="64"/>
    </row>
    <row r="31" spans="1:22" ht="14.5" hidden="1" x14ac:dyDescent="0.35">
      <c r="A31" s="625" t="s">
        <v>886</v>
      </c>
      <c r="B31" s="106" t="s">
        <v>1014</v>
      </c>
      <c r="C31" s="560" t="s">
        <v>778</v>
      </c>
      <c r="D31" s="557" t="s">
        <v>57</v>
      </c>
      <c r="E31" s="30"/>
      <c r="F31" s="557" t="s">
        <v>551</v>
      </c>
      <c r="G31" s="30"/>
      <c r="H31" s="30"/>
      <c r="I31" s="557">
        <v>36192</v>
      </c>
      <c r="J31" s="557">
        <v>26144</v>
      </c>
      <c r="K31" s="30"/>
      <c r="L31" s="589">
        <f t="shared" si="2"/>
        <v>36192</v>
      </c>
      <c r="M31" s="589">
        <f t="shared" si="2"/>
        <v>26144</v>
      </c>
      <c r="N31" s="8"/>
      <c r="O31" s="221">
        <f>IF(P31="Yes",'MD Rates'!$H$1,R31)</f>
        <v>42826</v>
      </c>
      <c r="P31" s="11" t="str">
        <f t="shared" si="1"/>
        <v>No</v>
      </c>
      <c r="R31" s="256">
        <v>42826</v>
      </c>
      <c r="T31" s="64"/>
      <c r="U31" s="64"/>
      <c r="V31" s="64"/>
    </row>
    <row r="32" spans="1:22" ht="14.5" hidden="1" x14ac:dyDescent="0.35">
      <c r="A32" s="625" t="s">
        <v>886</v>
      </c>
      <c r="B32" s="106" t="s">
        <v>1014</v>
      </c>
      <c r="C32" s="560" t="s">
        <v>778</v>
      </c>
      <c r="D32" s="557" t="s">
        <v>66</v>
      </c>
      <c r="E32" s="30"/>
      <c r="F32" s="557" t="s">
        <v>550</v>
      </c>
      <c r="G32" s="30"/>
      <c r="H32" s="30"/>
      <c r="I32" s="557">
        <v>36192</v>
      </c>
      <c r="J32" s="557">
        <v>26144</v>
      </c>
      <c r="K32" s="30"/>
      <c r="L32" s="589">
        <f t="shared" si="2"/>
        <v>36192</v>
      </c>
      <c r="M32" s="589">
        <f t="shared" si="2"/>
        <v>26144</v>
      </c>
      <c r="N32" s="8"/>
      <c r="O32" s="221">
        <f>IF(P32="Yes",'MD Rates'!$H$1,R32)</f>
        <v>42826</v>
      </c>
      <c r="P32" s="11" t="str">
        <f t="shared" si="1"/>
        <v>No</v>
      </c>
      <c r="R32" s="256">
        <v>42826</v>
      </c>
      <c r="T32" s="64"/>
      <c r="U32" s="64"/>
      <c r="V32" s="64"/>
    </row>
    <row r="33" spans="1:22" ht="14.5" hidden="1" x14ac:dyDescent="0.35">
      <c r="A33" s="625" t="s">
        <v>886</v>
      </c>
      <c r="B33" s="106" t="s">
        <v>1014</v>
      </c>
      <c r="C33" s="560" t="s">
        <v>778</v>
      </c>
      <c r="D33" s="557" t="s">
        <v>66</v>
      </c>
      <c r="E33" s="30"/>
      <c r="F33" s="557" t="s">
        <v>551</v>
      </c>
      <c r="G33" s="30"/>
      <c r="H33" s="30"/>
      <c r="I33" s="557">
        <v>36192</v>
      </c>
      <c r="J33" s="557">
        <v>26144</v>
      </c>
      <c r="K33" s="30"/>
      <c r="L33" s="589">
        <f t="shared" si="2"/>
        <v>36192</v>
      </c>
      <c r="M33" s="589">
        <f t="shared" si="2"/>
        <v>26144</v>
      </c>
      <c r="N33" s="8"/>
      <c r="O33" s="221">
        <f>IF(P33="Yes",'MD Rates'!$H$1,R33)</f>
        <v>42826</v>
      </c>
      <c r="P33" s="11" t="str">
        <f t="shared" si="1"/>
        <v>No</v>
      </c>
      <c r="R33" s="256">
        <v>42826</v>
      </c>
      <c r="T33" s="64"/>
      <c r="U33" s="64"/>
      <c r="V33" s="64"/>
    </row>
    <row r="34" spans="1:22" ht="14.5" hidden="1" x14ac:dyDescent="0.35">
      <c r="A34" s="625" t="s">
        <v>886</v>
      </c>
      <c r="B34" s="106" t="s">
        <v>1014</v>
      </c>
      <c r="C34" s="560" t="s">
        <v>778</v>
      </c>
      <c r="D34" s="557" t="s">
        <v>1252</v>
      </c>
      <c r="E34" s="30"/>
      <c r="F34" s="557" t="s">
        <v>550</v>
      </c>
      <c r="G34" s="30"/>
      <c r="H34" s="30"/>
      <c r="I34" s="557">
        <v>36192</v>
      </c>
      <c r="J34" s="557">
        <v>26144</v>
      </c>
      <c r="K34" s="30"/>
      <c r="L34" s="589">
        <f t="shared" ref="L34:M34" si="11">L33</f>
        <v>36192</v>
      </c>
      <c r="M34" s="589">
        <f t="shared" si="11"/>
        <v>26144</v>
      </c>
      <c r="N34" s="8"/>
      <c r="O34" s="221">
        <f>IF(P34="Yes",'MD Rates'!$H$1,R34)</f>
        <v>44287</v>
      </c>
      <c r="P34" s="11" t="str">
        <f t="shared" si="1"/>
        <v>No</v>
      </c>
      <c r="R34" s="256">
        <v>44287</v>
      </c>
      <c r="T34" s="64"/>
      <c r="U34" s="64"/>
      <c r="V34" s="64"/>
    </row>
    <row r="35" spans="1:22" ht="14.5" hidden="1" x14ac:dyDescent="0.35">
      <c r="A35" s="625" t="s">
        <v>886</v>
      </c>
      <c r="B35" s="106" t="s">
        <v>1014</v>
      </c>
      <c r="C35" s="560" t="s">
        <v>778</v>
      </c>
      <c r="D35" s="557" t="s">
        <v>1252</v>
      </c>
      <c r="E35" s="30"/>
      <c r="F35" s="557" t="s">
        <v>551</v>
      </c>
      <c r="G35" s="30"/>
      <c r="H35" s="30"/>
      <c r="I35" s="557">
        <v>36192</v>
      </c>
      <c r="J35" s="557">
        <v>26144</v>
      </c>
      <c r="K35" s="30"/>
      <c r="L35" s="589">
        <f t="shared" ref="L35:M35" si="12">L34</f>
        <v>36192</v>
      </c>
      <c r="M35" s="589">
        <f t="shared" si="12"/>
        <v>26144</v>
      </c>
      <c r="N35" s="8"/>
      <c r="O35" s="221">
        <f>IF(P35="Yes",'MD Rates'!$H$1,R35)</f>
        <v>44287</v>
      </c>
      <c r="P35" s="11" t="str">
        <f t="shared" si="1"/>
        <v>No</v>
      </c>
      <c r="R35" s="256">
        <v>44287</v>
      </c>
      <c r="T35" s="64"/>
      <c r="U35" s="64"/>
      <c r="V35" s="64"/>
    </row>
    <row r="36" spans="1:22" ht="14.5" hidden="1" x14ac:dyDescent="0.35">
      <c r="A36" s="625" t="s">
        <v>886</v>
      </c>
      <c r="B36" s="106" t="s">
        <v>1014</v>
      </c>
      <c r="C36" s="560" t="s">
        <v>778</v>
      </c>
      <c r="D36" s="557" t="s">
        <v>1253</v>
      </c>
      <c r="E36" s="30"/>
      <c r="F36" s="557" t="s">
        <v>550</v>
      </c>
      <c r="G36" s="30"/>
      <c r="H36" s="30"/>
      <c r="I36" s="557">
        <v>36192</v>
      </c>
      <c r="J36" s="557">
        <v>26144</v>
      </c>
      <c r="K36" s="30"/>
      <c r="L36" s="589">
        <f t="shared" ref="L36:M36" si="13">L35</f>
        <v>36192</v>
      </c>
      <c r="M36" s="589">
        <f t="shared" si="13"/>
        <v>26144</v>
      </c>
      <c r="N36" s="8"/>
      <c r="O36" s="221">
        <f>IF(P36="Yes",'MD Rates'!$H$1,R36)</f>
        <v>44287</v>
      </c>
      <c r="P36" s="11" t="str">
        <f t="shared" si="1"/>
        <v>No</v>
      </c>
      <c r="R36" s="256">
        <v>44287</v>
      </c>
      <c r="T36" s="64"/>
      <c r="U36" s="64"/>
      <c r="V36" s="64"/>
    </row>
    <row r="37" spans="1:22" ht="14.5" hidden="1" x14ac:dyDescent="0.35">
      <c r="A37" s="625" t="s">
        <v>886</v>
      </c>
      <c r="B37" s="106" t="s">
        <v>1014</v>
      </c>
      <c r="C37" s="560" t="s">
        <v>778</v>
      </c>
      <c r="D37" s="557" t="s">
        <v>1253</v>
      </c>
      <c r="E37" s="30"/>
      <c r="F37" s="557" t="s">
        <v>551</v>
      </c>
      <c r="G37" s="30"/>
      <c r="H37" s="30"/>
      <c r="I37" s="557">
        <v>36192</v>
      </c>
      <c r="J37" s="557">
        <v>26144</v>
      </c>
      <c r="K37" s="30"/>
      <c r="L37" s="589">
        <f t="shared" ref="L37:M37" si="14">L36</f>
        <v>36192</v>
      </c>
      <c r="M37" s="589">
        <f t="shared" si="14"/>
        <v>26144</v>
      </c>
      <c r="N37" s="8"/>
      <c r="O37" s="221">
        <f>IF(P37="Yes",'MD Rates'!$H$1,R37)</f>
        <v>44287</v>
      </c>
      <c r="P37" s="11" t="str">
        <f t="shared" si="1"/>
        <v>No</v>
      </c>
      <c r="R37" s="256">
        <v>44287</v>
      </c>
      <c r="T37" s="64"/>
      <c r="U37" s="64"/>
      <c r="V37" s="64"/>
    </row>
    <row r="38" spans="1:22" ht="14.5" hidden="1" x14ac:dyDescent="0.35">
      <c r="A38" s="625" t="s">
        <v>886</v>
      </c>
      <c r="B38" s="106" t="s">
        <v>1014</v>
      </c>
      <c r="C38" s="560" t="s">
        <v>778</v>
      </c>
      <c r="D38" s="557" t="s">
        <v>1258</v>
      </c>
      <c r="E38" s="30"/>
      <c r="F38" s="557" t="s">
        <v>550</v>
      </c>
      <c r="G38" s="30"/>
      <c r="H38" s="30"/>
      <c r="I38" s="557">
        <v>36192</v>
      </c>
      <c r="J38" s="557">
        <v>26144</v>
      </c>
      <c r="K38" s="30"/>
      <c r="L38" s="589">
        <f t="shared" ref="L38:M38" si="15">L37</f>
        <v>36192</v>
      </c>
      <c r="M38" s="589">
        <f t="shared" si="15"/>
        <v>26144</v>
      </c>
      <c r="N38" s="8"/>
      <c r="O38" s="221">
        <f>IF(P38="Yes",'MD Rates'!$H$1,R38)</f>
        <v>44287</v>
      </c>
      <c r="P38" s="11" t="str">
        <f t="shared" si="1"/>
        <v>No</v>
      </c>
      <c r="R38" s="256">
        <v>44287</v>
      </c>
      <c r="T38" s="64"/>
      <c r="U38" s="64"/>
      <c r="V38" s="64"/>
    </row>
    <row r="39" spans="1:22" ht="14.5" hidden="1" x14ac:dyDescent="0.35">
      <c r="A39" s="625" t="s">
        <v>886</v>
      </c>
      <c r="B39" s="106" t="s">
        <v>1014</v>
      </c>
      <c r="C39" s="560" t="s">
        <v>778</v>
      </c>
      <c r="D39" s="557" t="s">
        <v>1258</v>
      </c>
      <c r="E39" s="30"/>
      <c r="F39" s="557" t="s">
        <v>551</v>
      </c>
      <c r="G39" s="30"/>
      <c r="H39" s="30"/>
      <c r="I39" s="557">
        <v>36192</v>
      </c>
      <c r="J39" s="557">
        <v>26144</v>
      </c>
      <c r="K39" s="30"/>
      <c r="L39" s="589">
        <f t="shared" ref="L39:M39" si="16">L38</f>
        <v>36192</v>
      </c>
      <c r="M39" s="589">
        <f t="shared" si="16"/>
        <v>26144</v>
      </c>
      <c r="N39" s="8"/>
      <c r="O39" s="221">
        <f>IF(P39="Yes",'MD Rates'!$H$1,R39)</f>
        <v>44287</v>
      </c>
      <c r="P39" s="11" t="str">
        <f t="shared" si="1"/>
        <v>No</v>
      </c>
      <c r="R39" s="256">
        <v>44287</v>
      </c>
      <c r="T39" s="64"/>
      <c r="U39" s="64"/>
      <c r="V39" s="64"/>
    </row>
    <row r="40" spans="1:22" ht="14.5" hidden="1" x14ac:dyDescent="0.35">
      <c r="A40" s="625" t="s">
        <v>886</v>
      </c>
      <c r="B40" s="106" t="s">
        <v>1014</v>
      </c>
      <c r="C40" s="560" t="s">
        <v>778</v>
      </c>
      <c r="D40" s="557" t="s">
        <v>1259</v>
      </c>
      <c r="E40" s="30"/>
      <c r="F40" s="557" t="s">
        <v>550</v>
      </c>
      <c r="G40" s="30"/>
      <c r="H40" s="30"/>
      <c r="I40" s="557">
        <v>36192</v>
      </c>
      <c r="J40" s="557">
        <v>26144</v>
      </c>
      <c r="K40" s="30"/>
      <c r="L40" s="589">
        <f t="shared" ref="L40:M40" si="17">L39</f>
        <v>36192</v>
      </c>
      <c r="M40" s="589">
        <f t="shared" si="17"/>
        <v>26144</v>
      </c>
      <c r="N40" s="8"/>
      <c r="O40" s="221">
        <f>IF(P40="Yes",'MD Rates'!$H$1,R40)</f>
        <v>44287</v>
      </c>
      <c r="P40" s="11" t="str">
        <f t="shared" si="1"/>
        <v>No</v>
      </c>
      <c r="R40" s="256">
        <v>44287</v>
      </c>
      <c r="T40" s="64"/>
      <c r="U40" s="64"/>
      <c r="V40" s="64"/>
    </row>
    <row r="41" spans="1:22" ht="14.5" hidden="1" x14ac:dyDescent="0.35">
      <c r="A41" s="625" t="s">
        <v>886</v>
      </c>
      <c r="B41" s="106" t="s">
        <v>1014</v>
      </c>
      <c r="C41" s="560" t="s">
        <v>778</v>
      </c>
      <c r="D41" s="557" t="s">
        <v>1259</v>
      </c>
      <c r="E41" s="30"/>
      <c r="F41" s="557" t="s">
        <v>551</v>
      </c>
      <c r="G41" s="30"/>
      <c r="H41" s="30"/>
      <c r="I41" s="557">
        <v>36192</v>
      </c>
      <c r="J41" s="557">
        <v>26144</v>
      </c>
      <c r="K41" s="30"/>
      <c r="L41" s="589">
        <f t="shared" ref="L41:M42" si="18">L40</f>
        <v>36192</v>
      </c>
      <c r="M41" s="589">
        <f t="shared" si="18"/>
        <v>26144</v>
      </c>
      <c r="N41" s="8"/>
      <c r="O41" s="221">
        <f>IF(P41="Yes",'MD Rates'!$H$1,R41)</f>
        <v>44287</v>
      </c>
      <c r="P41" s="11" t="str">
        <f t="shared" si="1"/>
        <v>No</v>
      </c>
      <c r="R41" s="256">
        <v>44287</v>
      </c>
      <c r="T41" s="64"/>
      <c r="U41" s="64"/>
      <c r="V41" s="64"/>
    </row>
    <row r="42" spans="1:22" ht="14.5" hidden="1" x14ac:dyDescent="0.35">
      <c r="A42" s="625" t="s">
        <v>887</v>
      </c>
      <c r="B42" s="106" t="s">
        <v>1014</v>
      </c>
      <c r="C42" s="560" t="s">
        <v>778</v>
      </c>
      <c r="D42" s="557" t="s">
        <v>58</v>
      </c>
      <c r="E42" s="30"/>
      <c r="F42" s="557" t="s">
        <v>550</v>
      </c>
      <c r="G42" s="30"/>
      <c r="H42" s="30"/>
      <c r="I42" s="557">
        <v>36192</v>
      </c>
      <c r="J42" s="557">
        <v>26144</v>
      </c>
      <c r="K42" s="30"/>
      <c r="L42" s="589">
        <f t="shared" si="18"/>
        <v>36192</v>
      </c>
      <c r="M42" s="589">
        <f t="shared" si="18"/>
        <v>26144</v>
      </c>
      <c r="N42" s="8"/>
      <c r="O42" s="221">
        <f>IF(P42="Yes",'MD Rates'!$H$1,R42)</f>
        <v>42826</v>
      </c>
      <c r="P42" s="11" t="str">
        <f t="shared" si="1"/>
        <v>No</v>
      </c>
      <c r="R42" s="256">
        <v>42826</v>
      </c>
      <c r="T42" s="64"/>
      <c r="U42" s="64"/>
      <c r="V42" s="64"/>
    </row>
    <row r="43" spans="1:22" ht="14.5" hidden="1" x14ac:dyDescent="0.35">
      <c r="A43" s="625" t="s">
        <v>887</v>
      </c>
      <c r="B43" s="106" t="s">
        <v>1014</v>
      </c>
      <c r="C43" s="560" t="s">
        <v>778</v>
      </c>
      <c r="D43" s="557" t="s">
        <v>58</v>
      </c>
      <c r="E43" s="30"/>
      <c r="F43" s="557" t="s">
        <v>551</v>
      </c>
      <c r="G43" s="30"/>
      <c r="H43" s="30"/>
      <c r="I43" s="557">
        <v>36192</v>
      </c>
      <c r="J43" s="557">
        <v>26144</v>
      </c>
      <c r="K43" s="30"/>
      <c r="L43" s="589">
        <f t="shared" si="2"/>
        <v>36192</v>
      </c>
      <c r="M43" s="589">
        <f t="shared" si="2"/>
        <v>26144</v>
      </c>
      <c r="N43" s="8"/>
      <c r="O43" s="221">
        <f>IF(P43="Yes",'MD Rates'!$H$1,R43)</f>
        <v>42826</v>
      </c>
      <c r="P43" s="11" t="str">
        <f t="shared" si="1"/>
        <v>No</v>
      </c>
      <c r="R43" s="256">
        <v>42826</v>
      </c>
      <c r="T43" s="64"/>
      <c r="U43" s="64"/>
      <c r="V43" s="64"/>
    </row>
    <row r="44" spans="1:22" ht="14.5" hidden="1" x14ac:dyDescent="0.35">
      <c r="A44" s="625" t="s">
        <v>887</v>
      </c>
      <c r="B44" s="106" t="s">
        <v>1014</v>
      </c>
      <c r="C44" s="560" t="s">
        <v>778</v>
      </c>
      <c r="D44" s="557" t="s">
        <v>65</v>
      </c>
      <c r="E44" s="30"/>
      <c r="F44" s="557" t="s">
        <v>550</v>
      </c>
      <c r="G44" s="30"/>
      <c r="H44" s="30"/>
      <c r="I44" s="557">
        <v>36192</v>
      </c>
      <c r="J44" s="557">
        <v>26144</v>
      </c>
      <c r="K44" s="30"/>
      <c r="L44" s="589">
        <f t="shared" ref="L44:M75" si="19">L43</f>
        <v>36192</v>
      </c>
      <c r="M44" s="589">
        <f t="shared" si="19"/>
        <v>26144</v>
      </c>
      <c r="N44" s="8"/>
      <c r="O44" s="221">
        <f>IF(P44="Yes",'MD Rates'!$H$1,R44)</f>
        <v>42826</v>
      </c>
      <c r="P44" s="11" t="str">
        <f t="shared" si="1"/>
        <v>No</v>
      </c>
      <c r="R44" s="256">
        <v>42826</v>
      </c>
      <c r="T44" s="64"/>
      <c r="U44" s="64"/>
      <c r="V44" s="64"/>
    </row>
    <row r="45" spans="1:22" ht="14.5" hidden="1" x14ac:dyDescent="0.35">
      <c r="A45" s="625" t="s">
        <v>887</v>
      </c>
      <c r="B45" s="106" t="s">
        <v>1014</v>
      </c>
      <c r="C45" s="560" t="s">
        <v>778</v>
      </c>
      <c r="D45" s="557" t="s">
        <v>65</v>
      </c>
      <c r="E45" s="30"/>
      <c r="F45" s="557" t="s">
        <v>551</v>
      </c>
      <c r="G45" s="30"/>
      <c r="H45" s="30"/>
      <c r="I45" s="557">
        <v>36192</v>
      </c>
      <c r="J45" s="557">
        <v>26144</v>
      </c>
      <c r="K45" s="30"/>
      <c r="L45" s="589">
        <f t="shared" si="19"/>
        <v>36192</v>
      </c>
      <c r="M45" s="589">
        <f t="shared" si="19"/>
        <v>26144</v>
      </c>
      <c r="N45" s="8"/>
      <c r="O45" s="221">
        <f>IF(P45="Yes",'MD Rates'!$H$1,R45)</f>
        <v>42826</v>
      </c>
      <c r="P45" s="11" t="str">
        <f t="shared" si="1"/>
        <v>No</v>
      </c>
      <c r="R45" s="256">
        <v>42826</v>
      </c>
      <c r="T45" s="64"/>
      <c r="U45" s="64"/>
      <c r="V45" s="64"/>
    </row>
    <row r="46" spans="1:22" ht="14.5" hidden="1" x14ac:dyDescent="0.35">
      <c r="A46" s="625" t="s">
        <v>887</v>
      </c>
      <c r="B46" s="106" t="s">
        <v>1014</v>
      </c>
      <c r="C46" s="560" t="s">
        <v>778</v>
      </c>
      <c r="D46" s="557" t="s">
        <v>57</v>
      </c>
      <c r="E46" s="30"/>
      <c r="F46" s="557" t="s">
        <v>550</v>
      </c>
      <c r="G46" s="30"/>
      <c r="H46" s="30"/>
      <c r="I46" s="557">
        <v>36192</v>
      </c>
      <c r="J46" s="557">
        <v>26144</v>
      </c>
      <c r="K46" s="30"/>
      <c r="L46" s="589">
        <f t="shared" si="19"/>
        <v>36192</v>
      </c>
      <c r="M46" s="589">
        <f t="shared" si="19"/>
        <v>26144</v>
      </c>
      <c r="N46" s="8"/>
      <c r="O46" s="221">
        <f>IF(P46="Yes",'MD Rates'!$H$1,R46)</f>
        <v>42826</v>
      </c>
      <c r="P46" s="11" t="str">
        <f t="shared" si="1"/>
        <v>No</v>
      </c>
      <c r="R46" s="256">
        <v>42826</v>
      </c>
      <c r="T46" s="64"/>
      <c r="U46" s="64"/>
      <c r="V46" s="64"/>
    </row>
    <row r="47" spans="1:22" ht="14.5" hidden="1" x14ac:dyDescent="0.35">
      <c r="A47" s="625" t="s">
        <v>887</v>
      </c>
      <c r="B47" s="106" t="s">
        <v>1014</v>
      </c>
      <c r="C47" s="560" t="s">
        <v>778</v>
      </c>
      <c r="D47" s="557" t="s">
        <v>57</v>
      </c>
      <c r="E47" s="30"/>
      <c r="F47" s="557" t="s">
        <v>551</v>
      </c>
      <c r="G47" s="30"/>
      <c r="H47" s="30"/>
      <c r="I47" s="557">
        <v>36192</v>
      </c>
      <c r="J47" s="557">
        <v>26144</v>
      </c>
      <c r="K47" s="30"/>
      <c r="L47" s="589">
        <f t="shared" si="19"/>
        <v>36192</v>
      </c>
      <c r="M47" s="589">
        <f t="shared" si="19"/>
        <v>26144</v>
      </c>
      <c r="N47" s="8"/>
      <c r="O47" s="221">
        <f>IF(P47="Yes",'MD Rates'!$H$1,R47)</f>
        <v>42826</v>
      </c>
      <c r="P47" s="11" t="str">
        <f t="shared" si="1"/>
        <v>No</v>
      </c>
      <c r="R47" s="256">
        <v>42826</v>
      </c>
      <c r="T47" s="64"/>
      <c r="U47" s="64"/>
      <c r="V47" s="64"/>
    </row>
    <row r="48" spans="1:22" ht="14.5" hidden="1" x14ac:dyDescent="0.35">
      <c r="A48" s="625" t="s">
        <v>887</v>
      </c>
      <c r="B48" s="106" t="s">
        <v>1014</v>
      </c>
      <c r="C48" s="560" t="s">
        <v>778</v>
      </c>
      <c r="D48" s="557" t="s">
        <v>66</v>
      </c>
      <c r="E48" s="30"/>
      <c r="F48" s="557" t="s">
        <v>550</v>
      </c>
      <c r="G48" s="30"/>
      <c r="H48" s="30"/>
      <c r="I48" s="557">
        <v>36192</v>
      </c>
      <c r="J48" s="557">
        <v>26144</v>
      </c>
      <c r="K48" s="30"/>
      <c r="L48" s="589">
        <f t="shared" si="19"/>
        <v>36192</v>
      </c>
      <c r="M48" s="589">
        <f t="shared" si="19"/>
        <v>26144</v>
      </c>
      <c r="N48" s="8"/>
      <c r="O48" s="221">
        <f>IF(P48="Yes",'MD Rates'!$H$1,R48)</f>
        <v>42826</v>
      </c>
      <c r="P48" s="11" t="str">
        <f t="shared" si="1"/>
        <v>No</v>
      </c>
      <c r="R48" s="256">
        <v>42826</v>
      </c>
      <c r="T48" s="64"/>
      <c r="U48" s="64"/>
      <c r="V48" s="64"/>
    </row>
    <row r="49" spans="1:22" ht="14.5" hidden="1" x14ac:dyDescent="0.35">
      <c r="A49" s="625" t="s">
        <v>887</v>
      </c>
      <c r="B49" s="106" t="s">
        <v>1014</v>
      </c>
      <c r="C49" s="560" t="s">
        <v>778</v>
      </c>
      <c r="D49" s="557" t="s">
        <v>66</v>
      </c>
      <c r="E49" s="30"/>
      <c r="F49" s="557" t="s">
        <v>551</v>
      </c>
      <c r="G49" s="30"/>
      <c r="H49" s="30"/>
      <c r="I49" s="557">
        <v>36192</v>
      </c>
      <c r="J49" s="557">
        <v>26144</v>
      </c>
      <c r="K49" s="30"/>
      <c r="L49" s="589">
        <f t="shared" si="19"/>
        <v>36192</v>
      </c>
      <c r="M49" s="589">
        <f t="shared" si="19"/>
        <v>26144</v>
      </c>
      <c r="N49" s="8"/>
      <c r="O49" s="221">
        <f>IF(P49="Yes",'MD Rates'!$H$1,R49)</f>
        <v>42826</v>
      </c>
      <c r="P49" s="11" t="str">
        <f t="shared" si="1"/>
        <v>No</v>
      </c>
      <c r="R49" s="256">
        <v>42826</v>
      </c>
      <c r="T49" s="64"/>
      <c r="U49" s="64"/>
      <c r="V49" s="64"/>
    </row>
    <row r="50" spans="1:22" ht="14.5" hidden="1" x14ac:dyDescent="0.35">
      <c r="A50" s="625" t="s">
        <v>887</v>
      </c>
      <c r="B50" s="106" t="s">
        <v>1014</v>
      </c>
      <c r="C50" s="560" t="s">
        <v>778</v>
      </c>
      <c r="D50" s="557" t="s">
        <v>1252</v>
      </c>
      <c r="E50" s="30"/>
      <c r="F50" s="557" t="s">
        <v>550</v>
      </c>
      <c r="G50" s="30"/>
      <c r="H50" s="30"/>
      <c r="I50" s="557">
        <v>36192</v>
      </c>
      <c r="J50" s="557">
        <v>26144</v>
      </c>
      <c r="K50" s="30"/>
      <c r="L50" s="589">
        <f t="shared" ref="L50:M50" si="20">L49</f>
        <v>36192</v>
      </c>
      <c r="M50" s="589">
        <f t="shared" si="20"/>
        <v>26144</v>
      </c>
      <c r="N50" s="8"/>
      <c r="O50" s="221">
        <f>IF(P50="Yes",'MD Rates'!$H$1,R50)</f>
        <v>44287</v>
      </c>
      <c r="P50" s="11" t="str">
        <f t="shared" si="1"/>
        <v>No</v>
      </c>
      <c r="R50" s="256">
        <v>44287</v>
      </c>
      <c r="T50" s="64"/>
      <c r="U50" s="64"/>
      <c r="V50" s="64"/>
    </row>
    <row r="51" spans="1:22" ht="14.5" hidden="1" x14ac:dyDescent="0.35">
      <c r="A51" s="625" t="s">
        <v>887</v>
      </c>
      <c r="B51" s="106" t="s">
        <v>1014</v>
      </c>
      <c r="C51" s="560" t="s">
        <v>778</v>
      </c>
      <c r="D51" s="557" t="s">
        <v>1252</v>
      </c>
      <c r="E51" s="30"/>
      <c r="F51" s="557" t="s">
        <v>551</v>
      </c>
      <c r="G51" s="30"/>
      <c r="H51" s="30"/>
      <c r="I51" s="557">
        <v>36192</v>
      </c>
      <c r="J51" s="557">
        <v>26144</v>
      </c>
      <c r="K51" s="30"/>
      <c r="L51" s="589">
        <f t="shared" ref="L51:M51" si="21">L50</f>
        <v>36192</v>
      </c>
      <c r="M51" s="589">
        <f t="shared" si="21"/>
        <v>26144</v>
      </c>
      <c r="N51" s="8"/>
      <c r="O51" s="221">
        <f>IF(P51="Yes",'MD Rates'!$H$1,R51)</f>
        <v>44287</v>
      </c>
      <c r="P51" s="11" t="str">
        <f t="shared" si="1"/>
        <v>No</v>
      </c>
      <c r="R51" s="256">
        <v>44287</v>
      </c>
      <c r="T51" s="64"/>
      <c r="U51" s="64"/>
      <c r="V51" s="64"/>
    </row>
    <row r="52" spans="1:22" ht="14.5" hidden="1" x14ac:dyDescent="0.35">
      <c r="A52" s="625" t="s">
        <v>887</v>
      </c>
      <c r="B52" s="106" t="s">
        <v>1014</v>
      </c>
      <c r="C52" s="560" t="s">
        <v>778</v>
      </c>
      <c r="D52" s="557" t="s">
        <v>1253</v>
      </c>
      <c r="E52" s="30"/>
      <c r="F52" s="557" t="s">
        <v>550</v>
      </c>
      <c r="G52" s="30"/>
      <c r="H52" s="30"/>
      <c r="I52" s="557">
        <v>36192</v>
      </c>
      <c r="J52" s="557">
        <v>26144</v>
      </c>
      <c r="K52" s="30"/>
      <c r="L52" s="589">
        <f t="shared" ref="L52:M52" si="22">L51</f>
        <v>36192</v>
      </c>
      <c r="M52" s="589">
        <f t="shared" si="22"/>
        <v>26144</v>
      </c>
      <c r="N52" s="8"/>
      <c r="O52" s="221">
        <f>IF(P52="Yes",'MD Rates'!$H$1,R52)</f>
        <v>44287</v>
      </c>
      <c r="P52" s="11" t="str">
        <f t="shared" si="1"/>
        <v>No</v>
      </c>
      <c r="R52" s="256">
        <v>44287</v>
      </c>
      <c r="T52" s="64"/>
      <c r="U52" s="64"/>
      <c r="V52" s="64"/>
    </row>
    <row r="53" spans="1:22" ht="14.5" hidden="1" x14ac:dyDescent="0.35">
      <c r="A53" s="625" t="s">
        <v>887</v>
      </c>
      <c r="B53" s="106" t="s">
        <v>1014</v>
      </c>
      <c r="C53" s="560" t="s">
        <v>778</v>
      </c>
      <c r="D53" s="557" t="s">
        <v>1253</v>
      </c>
      <c r="E53" s="30"/>
      <c r="F53" s="557" t="s">
        <v>551</v>
      </c>
      <c r="G53" s="30"/>
      <c r="H53" s="30"/>
      <c r="I53" s="557">
        <v>36192</v>
      </c>
      <c r="J53" s="557">
        <v>26144</v>
      </c>
      <c r="K53" s="30"/>
      <c r="L53" s="589">
        <f t="shared" ref="L53:M53" si="23">L52</f>
        <v>36192</v>
      </c>
      <c r="M53" s="589">
        <f t="shared" si="23"/>
        <v>26144</v>
      </c>
      <c r="N53" s="8"/>
      <c r="O53" s="221">
        <f>IF(P53="Yes",'MD Rates'!$H$1,R53)</f>
        <v>44287</v>
      </c>
      <c r="P53" s="11" t="str">
        <f t="shared" si="1"/>
        <v>No</v>
      </c>
      <c r="R53" s="256">
        <v>44287</v>
      </c>
      <c r="T53" s="64"/>
      <c r="U53" s="64"/>
      <c r="V53" s="64"/>
    </row>
    <row r="54" spans="1:22" ht="14.5" hidden="1" x14ac:dyDescent="0.35">
      <c r="A54" s="625" t="s">
        <v>887</v>
      </c>
      <c r="B54" s="106" t="s">
        <v>1014</v>
      </c>
      <c r="C54" s="560" t="s">
        <v>778</v>
      </c>
      <c r="D54" s="557" t="s">
        <v>1258</v>
      </c>
      <c r="E54" s="30"/>
      <c r="F54" s="557" t="s">
        <v>550</v>
      </c>
      <c r="G54" s="30"/>
      <c r="H54" s="30"/>
      <c r="I54" s="557">
        <v>36192</v>
      </c>
      <c r="J54" s="557">
        <v>26144</v>
      </c>
      <c r="K54" s="30"/>
      <c r="L54" s="589">
        <f t="shared" ref="L54:M54" si="24">L53</f>
        <v>36192</v>
      </c>
      <c r="M54" s="589">
        <f t="shared" si="24"/>
        <v>26144</v>
      </c>
      <c r="N54" s="8"/>
      <c r="O54" s="221">
        <f>IF(P54="Yes",'MD Rates'!$H$1,R54)</f>
        <v>44287</v>
      </c>
      <c r="P54" s="11" t="str">
        <f t="shared" si="1"/>
        <v>No</v>
      </c>
      <c r="R54" s="256">
        <v>44287</v>
      </c>
      <c r="T54" s="64"/>
      <c r="U54" s="64"/>
      <c r="V54" s="64"/>
    </row>
    <row r="55" spans="1:22" ht="14.5" hidden="1" x14ac:dyDescent="0.35">
      <c r="A55" s="625" t="s">
        <v>887</v>
      </c>
      <c r="B55" s="106" t="s">
        <v>1014</v>
      </c>
      <c r="C55" s="560" t="s">
        <v>778</v>
      </c>
      <c r="D55" s="557" t="s">
        <v>1258</v>
      </c>
      <c r="E55" s="30"/>
      <c r="F55" s="557" t="s">
        <v>551</v>
      </c>
      <c r="G55" s="30"/>
      <c r="H55" s="30"/>
      <c r="I55" s="557">
        <v>36192</v>
      </c>
      <c r="J55" s="557">
        <v>26144</v>
      </c>
      <c r="K55" s="30"/>
      <c r="L55" s="589">
        <f t="shared" ref="L55:M55" si="25">L54</f>
        <v>36192</v>
      </c>
      <c r="M55" s="589">
        <f t="shared" si="25"/>
        <v>26144</v>
      </c>
      <c r="N55" s="8"/>
      <c r="O55" s="221">
        <f>IF(P55="Yes",'MD Rates'!$H$1,R55)</f>
        <v>44287</v>
      </c>
      <c r="P55" s="11" t="str">
        <f t="shared" si="1"/>
        <v>No</v>
      </c>
      <c r="R55" s="256">
        <v>44287</v>
      </c>
      <c r="T55" s="64"/>
      <c r="U55" s="64"/>
      <c r="V55" s="64"/>
    </row>
    <row r="56" spans="1:22" ht="14.5" hidden="1" x14ac:dyDescent="0.35">
      <c r="A56" s="625" t="s">
        <v>887</v>
      </c>
      <c r="B56" s="106" t="s">
        <v>1014</v>
      </c>
      <c r="C56" s="560" t="s">
        <v>778</v>
      </c>
      <c r="D56" s="557" t="s">
        <v>1259</v>
      </c>
      <c r="E56" s="30"/>
      <c r="F56" s="557" t="s">
        <v>550</v>
      </c>
      <c r="G56" s="30"/>
      <c r="H56" s="30"/>
      <c r="I56" s="557">
        <v>36192</v>
      </c>
      <c r="J56" s="557">
        <v>26144</v>
      </c>
      <c r="K56" s="30"/>
      <c r="L56" s="589">
        <f t="shared" ref="L56:M56" si="26">L55</f>
        <v>36192</v>
      </c>
      <c r="M56" s="589">
        <f t="shared" si="26"/>
        <v>26144</v>
      </c>
      <c r="N56" s="8"/>
      <c r="O56" s="221">
        <f>IF(P56="Yes",'MD Rates'!$H$1,R56)</f>
        <v>44287</v>
      </c>
      <c r="P56" s="11" t="str">
        <f t="shared" si="1"/>
        <v>No</v>
      </c>
      <c r="R56" s="256">
        <v>44287</v>
      </c>
      <c r="T56" s="64"/>
      <c r="U56" s="64"/>
      <c r="V56" s="64"/>
    </row>
    <row r="57" spans="1:22" ht="14.5" hidden="1" x14ac:dyDescent="0.35">
      <c r="A57" s="625" t="s">
        <v>887</v>
      </c>
      <c r="B57" s="106" t="s">
        <v>1014</v>
      </c>
      <c r="C57" s="560" t="s">
        <v>778</v>
      </c>
      <c r="D57" s="557" t="s">
        <v>1259</v>
      </c>
      <c r="E57" s="30"/>
      <c r="F57" s="557" t="s">
        <v>551</v>
      </c>
      <c r="G57" s="30"/>
      <c r="H57" s="30"/>
      <c r="I57" s="557">
        <v>36192</v>
      </c>
      <c r="J57" s="557">
        <v>26144</v>
      </c>
      <c r="K57" s="30"/>
      <c r="L57" s="589">
        <f t="shared" ref="L57:M58" si="27">L56</f>
        <v>36192</v>
      </c>
      <c r="M57" s="589">
        <f t="shared" si="27"/>
        <v>26144</v>
      </c>
      <c r="N57" s="8"/>
      <c r="O57" s="221">
        <f>IF(P57="Yes",'MD Rates'!$H$1,R57)</f>
        <v>44287</v>
      </c>
      <c r="P57" s="11" t="str">
        <f t="shared" si="1"/>
        <v>No</v>
      </c>
      <c r="R57" s="256">
        <v>44287</v>
      </c>
      <c r="T57" s="64"/>
      <c r="U57" s="64"/>
      <c r="V57" s="64"/>
    </row>
    <row r="58" spans="1:22" ht="14.5" hidden="1" x14ac:dyDescent="0.35">
      <c r="A58" s="625" t="s">
        <v>888</v>
      </c>
      <c r="B58" s="106" t="s">
        <v>1014</v>
      </c>
      <c r="C58" s="560" t="s">
        <v>778</v>
      </c>
      <c r="D58" s="557" t="s">
        <v>58</v>
      </c>
      <c r="E58" s="30"/>
      <c r="F58" s="557" t="s">
        <v>550</v>
      </c>
      <c r="G58" s="30"/>
      <c r="H58" s="30"/>
      <c r="I58" s="557">
        <v>36192</v>
      </c>
      <c r="J58" s="557">
        <v>26144</v>
      </c>
      <c r="K58" s="30"/>
      <c r="L58" s="589">
        <f t="shared" si="27"/>
        <v>36192</v>
      </c>
      <c r="M58" s="589">
        <f t="shared" si="27"/>
        <v>26144</v>
      </c>
      <c r="N58" s="8"/>
      <c r="O58" s="221">
        <f>IF(P58="Yes",'MD Rates'!$H$1,R58)</f>
        <v>42826</v>
      </c>
      <c r="P58" s="11" t="str">
        <f t="shared" si="1"/>
        <v>No</v>
      </c>
      <c r="R58" s="256">
        <v>42826</v>
      </c>
      <c r="T58" s="64"/>
      <c r="U58" s="64"/>
      <c r="V58" s="64"/>
    </row>
    <row r="59" spans="1:22" ht="14.5" hidden="1" x14ac:dyDescent="0.35">
      <c r="A59" s="625" t="s">
        <v>888</v>
      </c>
      <c r="B59" s="106" t="s">
        <v>1014</v>
      </c>
      <c r="C59" s="560" t="s">
        <v>778</v>
      </c>
      <c r="D59" s="557" t="s">
        <v>58</v>
      </c>
      <c r="E59" s="30"/>
      <c r="F59" s="557" t="s">
        <v>551</v>
      </c>
      <c r="G59" s="30"/>
      <c r="H59" s="30"/>
      <c r="I59" s="557">
        <v>36192</v>
      </c>
      <c r="J59" s="557">
        <v>26144</v>
      </c>
      <c r="K59" s="30"/>
      <c r="L59" s="589">
        <f t="shared" si="19"/>
        <v>36192</v>
      </c>
      <c r="M59" s="589">
        <f t="shared" si="19"/>
        <v>26144</v>
      </c>
      <c r="N59" s="8"/>
      <c r="O59" s="221">
        <f>IF(P59="Yes",'MD Rates'!$H$1,R59)</f>
        <v>42826</v>
      </c>
      <c r="P59" s="11" t="str">
        <f t="shared" si="1"/>
        <v>No</v>
      </c>
      <c r="R59" s="256">
        <v>42826</v>
      </c>
      <c r="T59" s="64"/>
      <c r="U59" s="64"/>
      <c r="V59" s="64"/>
    </row>
    <row r="60" spans="1:22" ht="14.5" hidden="1" x14ac:dyDescent="0.35">
      <c r="A60" s="625" t="s">
        <v>888</v>
      </c>
      <c r="B60" s="106" t="s">
        <v>1014</v>
      </c>
      <c r="C60" s="560" t="s">
        <v>778</v>
      </c>
      <c r="D60" s="557" t="s">
        <v>65</v>
      </c>
      <c r="E60" s="30"/>
      <c r="F60" s="557" t="s">
        <v>550</v>
      </c>
      <c r="G60" s="30"/>
      <c r="H60" s="30"/>
      <c r="I60" s="557">
        <v>36192</v>
      </c>
      <c r="J60" s="557">
        <v>26144</v>
      </c>
      <c r="K60" s="30"/>
      <c r="L60" s="589">
        <f t="shared" si="19"/>
        <v>36192</v>
      </c>
      <c r="M60" s="589">
        <f t="shared" si="19"/>
        <v>26144</v>
      </c>
      <c r="N60" s="8"/>
      <c r="O60" s="221">
        <f>IF(P60="Yes",'MD Rates'!$H$1,R60)</f>
        <v>42826</v>
      </c>
      <c r="P60" s="11" t="str">
        <f t="shared" si="1"/>
        <v>No</v>
      </c>
      <c r="R60" s="256">
        <v>42826</v>
      </c>
      <c r="T60" s="64"/>
      <c r="U60" s="64"/>
      <c r="V60" s="64"/>
    </row>
    <row r="61" spans="1:22" ht="14.5" hidden="1" x14ac:dyDescent="0.35">
      <c r="A61" s="625" t="s">
        <v>888</v>
      </c>
      <c r="B61" s="106" t="s">
        <v>1014</v>
      </c>
      <c r="C61" s="560" t="s">
        <v>778</v>
      </c>
      <c r="D61" s="557" t="s">
        <v>65</v>
      </c>
      <c r="E61" s="30"/>
      <c r="F61" s="557" t="s">
        <v>551</v>
      </c>
      <c r="G61" s="30"/>
      <c r="H61" s="30"/>
      <c r="I61" s="557">
        <v>36192</v>
      </c>
      <c r="J61" s="557">
        <v>26144</v>
      </c>
      <c r="K61" s="30"/>
      <c r="L61" s="589">
        <f t="shared" si="19"/>
        <v>36192</v>
      </c>
      <c r="M61" s="589">
        <f t="shared" si="19"/>
        <v>26144</v>
      </c>
      <c r="N61" s="8"/>
      <c r="O61" s="221">
        <f>IF(P61="Yes",'MD Rates'!$H$1,R61)</f>
        <v>42826</v>
      </c>
      <c r="P61" s="11" t="str">
        <f t="shared" si="1"/>
        <v>No</v>
      </c>
      <c r="R61" s="256">
        <v>42826</v>
      </c>
      <c r="T61" s="64"/>
      <c r="U61" s="64"/>
      <c r="V61" s="64"/>
    </row>
    <row r="62" spans="1:22" ht="14.5" hidden="1" x14ac:dyDescent="0.35">
      <c r="A62" s="625" t="s">
        <v>888</v>
      </c>
      <c r="B62" s="106" t="s">
        <v>1014</v>
      </c>
      <c r="C62" s="560" t="s">
        <v>778</v>
      </c>
      <c r="D62" s="557" t="s">
        <v>57</v>
      </c>
      <c r="E62" s="30"/>
      <c r="F62" s="557" t="s">
        <v>550</v>
      </c>
      <c r="G62" s="30"/>
      <c r="H62" s="30"/>
      <c r="I62" s="557">
        <v>36192</v>
      </c>
      <c r="J62" s="557">
        <v>26144</v>
      </c>
      <c r="K62" s="30"/>
      <c r="L62" s="589">
        <f t="shared" si="19"/>
        <v>36192</v>
      </c>
      <c r="M62" s="589">
        <f t="shared" si="19"/>
        <v>26144</v>
      </c>
      <c r="N62" s="8"/>
      <c r="O62" s="221">
        <f>IF(P62="Yes",'MD Rates'!$H$1,R62)</f>
        <v>42826</v>
      </c>
      <c r="P62" s="11" t="str">
        <f t="shared" si="1"/>
        <v>No</v>
      </c>
      <c r="R62" s="256">
        <v>42826</v>
      </c>
      <c r="T62" s="64"/>
      <c r="U62" s="64"/>
      <c r="V62" s="64"/>
    </row>
    <row r="63" spans="1:22" ht="14.5" hidden="1" x14ac:dyDescent="0.35">
      <c r="A63" s="625" t="s">
        <v>888</v>
      </c>
      <c r="B63" s="106" t="s">
        <v>1014</v>
      </c>
      <c r="C63" s="560" t="s">
        <v>778</v>
      </c>
      <c r="D63" s="557" t="s">
        <v>57</v>
      </c>
      <c r="E63" s="30"/>
      <c r="F63" s="557" t="s">
        <v>551</v>
      </c>
      <c r="G63" s="30"/>
      <c r="H63" s="30"/>
      <c r="I63" s="557">
        <v>36192</v>
      </c>
      <c r="J63" s="557">
        <v>26144</v>
      </c>
      <c r="K63" s="30"/>
      <c r="L63" s="589">
        <f t="shared" si="19"/>
        <v>36192</v>
      </c>
      <c r="M63" s="589">
        <f t="shared" si="19"/>
        <v>26144</v>
      </c>
      <c r="N63" s="8"/>
      <c r="O63" s="221">
        <f>IF(P63="Yes",'MD Rates'!$H$1,R63)</f>
        <v>42826</v>
      </c>
      <c r="P63" s="11" t="str">
        <f t="shared" si="1"/>
        <v>No</v>
      </c>
      <c r="R63" s="256">
        <v>42826</v>
      </c>
      <c r="T63" s="64"/>
      <c r="U63" s="64"/>
      <c r="V63" s="64"/>
    </row>
    <row r="64" spans="1:22" ht="14.5" hidden="1" x14ac:dyDescent="0.35">
      <c r="A64" s="625" t="s">
        <v>888</v>
      </c>
      <c r="B64" s="106" t="s">
        <v>1014</v>
      </c>
      <c r="C64" s="560" t="s">
        <v>778</v>
      </c>
      <c r="D64" s="557" t="s">
        <v>66</v>
      </c>
      <c r="E64" s="30"/>
      <c r="F64" s="557" t="s">
        <v>550</v>
      </c>
      <c r="G64" s="30"/>
      <c r="H64" s="30"/>
      <c r="I64" s="557">
        <v>36192</v>
      </c>
      <c r="J64" s="557">
        <v>26144</v>
      </c>
      <c r="K64" s="30"/>
      <c r="L64" s="589">
        <f t="shared" si="19"/>
        <v>36192</v>
      </c>
      <c r="M64" s="589">
        <f t="shared" si="19"/>
        <v>26144</v>
      </c>
      <c r="N64" s="8"/>
      <c r="O64" s="221">
        <f>IF(P64="Yes",'MD Rates'!$H$1,R64)</f>
        <v>42826</v>
      </c>
      <c r="P64" s="11" t="str">
        <f t="shared" si="1"/>
        <v>No</v>
      </c>
      <c r="R64" s="256">
        <v>42826</v>
      </c>
      <c r="T64" s="64"/>
      <c r="U64" s="64"/>
      <c r="V64" s="64"/>
    </row>
    <row r="65" spans="1:22" ht="14.5" hidden="1" x14ac:dyDescent="0.35">
      <c r="A65" s="625" t="s">
        <v>888</v>
      </c>
      <c r="B65" s="106" t="s">
        <v>1014</v>
      </c>
      <c r="C65" s="560" t="s">
        <v>778</v>
      </c>
      <c r="D65" s="557" t="s">
        <v>66</v>
      </c>
      <c r="E65" s="30"/>
      <c r="F65" s="557" t="s">
        <v>551</v>
      </c>
      <c r="G65" s="30"/>
      <c r="H65" s="30"/>
      <c r="I65" s="557">
        <v>36192</v>
      </c>
      <c r="J65" s="557">
        <v>26144</v>
      </c>
      <c r="K65" s="30"/>
      <c r="L65" s="589">
        <f t="shared" si="19"/>
        <v>36192</v>
      </c>
      <c r="M65" s="589">
        <f t="shared" si="19"/>
        <v>26144</v>
      </c>
      <c r="N65" s="8"/>
      <c r="O65" s="221">
        <f>IF(P65="Yes",'MD Rates'!$H$1,R65)</f>
        <v>42826</v>
      </c>
      <c r="P65" s="11" t="str">
        <f t="shared" si="1"/>
        <v>No</v>
      </c>
      <c r="R65" s="256">
        <v>42826</v>
      </c>
      <c r="T65" s="64"/>
      <c r="U65" s="64"/>
      <c r="V65" s="64"/>
    </row>
    <row r="66" spans="1:22" ht="14.5" hidden="1" x14ac:dyDescent="0.35">
      <c r="A66" s="625" t="s">
        <v>888</v>
      </c>
      <c r="B66" s="106" t="s">
        <v>1014</v>
      </c>
      <c r="C66" s="560" t="s">
        <v>778</v>
      </c>
      <c r="D66" s="557" t="s">
        <v>1252</v>
      </c>
      <c r="E66" s="30"/>
      <c r="F66" s="557" t="s">
        <v>550</v>
      </c>
      <c r="G66" s="30"/>
      <c r="H66" s="30"/>
      <c r="I66" s="557">
        <v>36192</v>
      </c>
      <c r="J66" s="557">
        <v>26144</v>
      </c>
      <c r="K66" s="30"/>
      <c r="L66" s="589">
        <f t="shared" ref="L66:M66" si="28">L65</f>
        <v>36192</v>
      </c>
      <c r="M66" s="589">
        <f t="shared" si="28"/>
        <v>26144</v>
      </c>
      <c r="N66" s="8"/>
      <c r="O66" s="221">
        <f>IF(P66="Yes",'MD Rates'!$H$1,R66)</f>
        <v>44287</v>
      </c>
      <c r="P66" s="11" t="str">
        <f t="shared" si="1"/>
        <v>No</v>
      </c>
      <c r="R66" s="256">
        <v>44287</v>
      </c>
      <c r="T66" s="64"/>
      <c r="U66" s="64"/>
      <c r="V66" s="64"/>
    </row>
    <row r="67" spans="1:22" ht="14.5" hidden="1" x14ac:dyDescent="0.35">
      <c r="A67" s="625" t="s">
        <v>888</v>
      </c>
      <c r="B67" s="106" t="s">
        <v>1014</v>
      </c>
      <c r="C67" s="560" t="s">
        <v>778</v>
      </c>
      <c r="D67" s="557" t="s">
        <v>1252</v>
      </c>
      <c r="E67" s="30"/>
      <c r="F67" s="557" t="s">
        <v>551</v>
      </c>
      <c r="G67" s="30"/>
      <c r="H67" s="30"/>
      <c r="I67" s="557">
        <v>36192</v>
      </c>
      <c r="J67" s="557">
        <v>26144</v>
      </c>
      <c r="K67" s="30"/>
      <c r="L67" s="589">
        <f t="shared" ref="L67:M67" si="29">L66</f>
        <v>36192</v>
      </c>
      <c r="M67" s="589">
        <f t="shared" si="29"/>
        <v>26144</v>
      </c>
      <c r="N67" s="8"/>
      <c r="O67" s="221">
        <f>IF(P67="Yes",'MD Rates'!$H$1,R67)</f>
        <v>44287</v>
      </c>
      <c r="P67" s="11" t="str">
        <f t="shared" si="1"/>
        <v>No</v>
      </c>
      <c r="R67" s="256">
        <v>44287</v>
      </c>
      <c r="T67" s="64"/>
      <c r="U67" s="64"/>
      <c r="V67" s="64"/>
    </row>
    <row r="68" spans="1:22" ht="14.5" hidden="1" x14ac:dyDescent="0.35">
      <c r="A68" s="625" t="s">
        <v>888</v>
      </c>
      <c r="B68" s="106" t="s">
        <v>1014</v>
      </c>
      <c r="C68" s="560" t="s">
        <v>778</v>
      </c>
      <c r="D68" s="557" t="s">
        <v>1253</v>
      </c>
      <c r="E68" s="30"/>
      <c r="F68" s="557" t="s">
        <v>550</v>
      </c>
      <c r="G68" s="30"/>
      <c r="H68" s="30"/>
      <c r="I68" s="557">
        <v>36192</v>
      </c>
      <c r="J68" s="557">
        <v>26144</v>
      </c>
      <c r="K68" s="30"/>
      <c r="L68" s="589">
        <f t="shared" ref="L68:M68" si="30">L67</f>
        <v>36192</v>
      </c>
      <c r="M68" s="589">
        <f t="shared" si="30"/>
        <v>26144</v>
      </c>
      <c r="N68" s="8"/>
      <c r="O68" s="221">
        <f>IF(P68="Yes",'MD Rates'!$H$1,R68)</f>
        <v>44287</v>
      </c>
      <c r="P68" s="11" t="str">
        <f t="shared" si="1"/>
        <v>No</v>
      </c>
      <c r="R68" s="256">
        <v>44287</v>
      </c>
      <c r="T68" s="64"/>
      <c r="U68" s="64"/>
      <c r="V68" s="64"/>
    </row>
    <row r="69" spans="1:22" ht="14.5" hidden="1" x14ac:dyDescent="0.35">
      <c r="A69" s="625" t="s">
        <v>888</v>
      </c>
      <c r="B69" s="106" t="s">
        <v>1014</v>
      </c>
      <c r="C69" s="560" t="s">
        <v>778</v>
      </c>
      <c r="D69" s="557" t="s">
        <v>1253</v>
      </c>
      <c r="E69" s="30"/>
      <c r="F69" s="557" t="s">
        <v>551</v>
      </c>
      <c r="G69" s="30"/>
      <c r="H69" s="30"/>
      <c r="I69" s="557">
        <v>36192</v>
      </c>
      <c r="J69" s="557">
        <v>26144</v>
      </c>
      <c r="K69" s="30"/>
      <c r="L69" s="589">
        <f t="shared" ref="L69:M69" si="31">L68</f>
        <v>36192</v>
      </c>
      <c r="M69" s="589">
        <f t="shared" si="31"/>
        <v>26144</v>
      </c>
      <c r="N69" s="8"/>
      <c r="O69" s="221">
        <f>IF(P69="Yes",'MD Rates'!$H$1,R69)</f>
        <v>44287</v>
      </c>
      <c r="P69" s="11" t="str">
        <f t="shared" si="1"/>
        <v>No</v>
      </c>
      <c r="R69" s="256">
        <v>44287</v>
      </c>
      <c r="T69" s="64"/>
      <c r="U69" s="64"/>
      <c r="V69" s="64"/>
    </row>
    <row r="70" spans="1:22" ht="14.5" hidden="1" x14ac:dyDescent="0.35">
      <c r="A70" s="625" t="s">
        <v>888</v>
      </c>
      <c r="B70" s="106" t="s">
        <v>1014</v>
      </c>
      <c r="C70" s="560" t="s">
        <v>778</v>
      </c>
      <c r="D70" s="557" t="s">
        <v>1258</v>
      </c>
      <c r="E70" s="30"/>
      <c r="F70" s="557" t="s">
        <v>550</v>
      </c>
      <c r="G70" s="30"/>
      <c r="H70" s="30"/>
      <c r="I70" s="557">
        <v>36192</v>
      </c>
      <c r="J70" s="557">
        <v>26144</v>
      </c>
      <c r="K70" s="30"/>
      <c r="L70" s="589">
        <f t="shared" ref="L70:M70" si="32">L69</f>
        <v>36192</v>
      </c>
      <c r="M70" s="589">
        <f t="shared" si="32"/>
        <v>26144</v>
      </c>
      <c r="N70" s="8"/>
      <c r="O70" s="221">
        <f>IF(P70="Yes",'MD Rates'!$H$1,R70)</f>
        <v>44287</v>
      </c>
      <c r="P70" s="11" t="str">
        <f t="shared" si="1"/>
        <v>No</v>
      </c>
      <c r="R70" s="256">
        <v>44287</v>
      </c>
      <c r="T70" s="64"/>
      <c r="U70" s="64"/>
      <c r="V70" s="64"/>
    </row>
    <row r="71" spans="1:22" ht="14.5" hidden="1" x14ac:dyDescent="0.35">
      <c r="A71" s="625" t="s">
        <v>888</v>
      </c>
      <c r="B71" s="106" t="s">
        <v>1014</v>
      </c>
      <c r="C71" s="560" t="s">
        <v>778</v>
      </c>
      <c r="D71" s="557" t="s">
        <v>1258</v>
      </c>
      <c r="E71" s="30"/>
      <c r="F71" s="557" t="s">
        <v>551</v>
      </c>
      <c r="G71" s="30"/>
      <c r="H71" s="30"/>
      <c r="I71" s="557">
        <v>36192</v>
      </c>
      <c r="J71" s="557">
        <v>26144</v>
      </c>
      <c r="K71" s="30"/>
      <c r="L71" s="589">
        <f t="shared" ref="L71:M71" si="33">L70</f>
        <v>36192</v>
      </c>
      <c r="M71" s="589">
        <f t="shared" si="33"/>
        <v>26144</v>
      </c>
      <c r="N71" s="8"/>
      <c r="O71" s="221">
        <f>IF(P71="Yes",'MD Rates'!$H$1,R71)</f>
        <v>44287</v>
      </c>
      <c r="P71" s="11" t="str">
        <f t="shared" si="1"/>
        <v>No</v>
      </c>
      <c r="R71" s="256">
        <v>44287</v>
      </c>
      <c r="T71" s="64"/>
      <c r="U71" s="64"/>
      <c r="V71" s="64"/>
    </row>
    <row r="72" spans="1:22" ht="14.5" hidden="1" x14ac:dyDescent="0.35">
      <c r="A72" s="625" t="s">
        <v>888</v>
      </c>
      <c r="B72" s="106" t="s">
        <v>1014</v>
      </c>
      <c r="C72" s="560" t="s">
        <v>778</v>
      </c>
      <c r="D72" s="557" t="s">
        <v>1259</v>
      </c>
      <c r="E72" s="30"/>
      <c r="F72" s="557" t="s">
        <v>550</v>
      </c>
      <c r="G72" s="30"/>
      <c r="H72" s="30"/>
      <c r="I72" s="557">
        <v>36192</v>
      </c>
      <c r="J72" s="557">
        <v>26144</v>
      </c>
      <c r="K72" s="30"/>
      <c r="L72" s="589">
        <f t="shared" ref="L72:M72" si="34">L71</f>
        <v>36192</v>
      </c>
      <c r="M72" s="589">
        <f t="shared" si="34"/>
        <v>26144</v>
      </c>
      <c r="N72" s="8"/>
      <c r="O72" s="221">
        <f>IF(P72="Yes",'MD Rates'!$H$1,R72)</f>
        <v>44287</v>
      </c>
      <c r="P72" s="11" t="str">
        <f t="shared" si="1"/>
        <v>No</v>
      </c>
      <c r="R72" s="256">
        <v>44287</v>
      </c>
      <c r="T72" s="64"/>
      <c r="U72" s="64"/>
      <c r="V72" s="64"/>
    </row>
    <row r="73" spans="1:22" ht="14.5" hidden="1" x14ac:dyDescent="0.35">
      <c r="A73" s="625" t="s">
        <v>888</v>
      </c>
      <c r="B73" s="106" t="s">
        <v>1014</v>
      </c>
      <c r="C73" s="560" t="s">
        <v>778</v>
      </c>
      <c r="D73" s="557" t="s">
        <v>1259</v>
      </c>
      <c r="E73" s="30"/>
      <c r="F73" s="557" t="s">
        <v>551</v>
      </c>
      <c r="G73" s="30"/>
      <c r="H73" s="30"/>
      <c r="I73" s="557">
        <v>36192</v>
      </c>
      <c r="J73" s="557">
        <v>26144</v>
      </c>
      <c r="K73" s="30"/>
      <c r="L73" s="589">
        <f t="shared" ref="L73:M74" si="35">L72</f>
        <v>36192</v>
      </c>
      <c r="M73" s="589">
        <f t="shared" si="35"/>
        <v>26144</v>
      </c>
      <c r="N73" s="8"/>
      <c r="O73" s="221">
        <f>IF(P73="Yes",'MD Rates'!$H$1,R73)</f>
        <v>44287</v>
      </c>
      <c r="P73" s="11" t="str">
        <f t="shared" si="1"/>
        <v>No</v>
      </c>
      <c r="R73" s="256">
        <v>44287</v>
      </c>
      <c r="T73" s="64"/>
      <c r="U73" s="64"/>
      <c r="V73" s="64"/>
    </row>
    <row r="74" spans="1:22" ht="14.5" hidden="1" x14ac:dyDescent="0.35">
      <c r="A74" s="625" t="s">
        <v>62</v>
      </c>
      <c r="B74" s="106" t="s">
        <v>1014</v>
      </c>
      <c r="C74" s="560" t="s">
        <v>778</v>
      </c>
      <c r="D74" s="557" t="s">
        <v>58</v>
      </c>
      <c r="E74" s="30"/>
      <c r="F74" s="557" t="s">
        <v>550</v>
      </c>
      <c r="G74" s="30"/>
      <c r="H74" s="30"/>
      <c r="I74" s="557">
        <v>36192</v>
      </c>
      <c r="J74" s="557">
        <v>26144</v>
      </c>
      <c r="K74" s="30"/>
      <c r="L74" s="589">
        <f t="shared" si="35"/>
        <v>36192</v>
      </c>
      <c r="M74" s="589">
        <f>M69</f>
        <v>26144</v>
      </c>
      <c r="N74" s="8"/>
      <c r="O74" s="221">
        <f>IF(P74="Yes",'MD Rates'!$H$1,R74)</f>
        <v>42826</v>
      </c>
      <c r="P74" s="11" t="str">
        <f t="shared" si="1"/>
        <v>No</v>
      </c>
      <c r="R74" s="256">
        <v>42826</v>
      </c>
      <c r="T74" s="64"/>
      <c r="U74" s="64"/>
      <c r="V74" s="64"/>
    </row>
    <row r="75" spans="1:22" ht="14.5" hidden="1" x14ac:dyDescent="0.35">
      <c r="A75" s="625" t="s">
        <v>62</v>
      </c>
      <c r="B75" s="106" t="s">
        <v>1014</v>
      </c>
      <c r="C75" s="560" t="s">
        <v>778</v>
      </c>
      <c r="D75" s="557" t="s">
        <v>58</v>
      </c>
      <c r="E75" s="30"/>
      <c r="F75" s="557" t="s">
        <v>551</v>
      </c>
      <c r="G75" s="30"/>
      <c r="H75" s="30"/>
      <c r="I75" s="557">
        <v>36192</v>
      </c>
      <c r="J75" s="557">
        <v>26144</v>
      </c>
      <c r="K75" s="30"/>
      <c r="L75" s="589">
        <f t="shared" si="19"/>
        <v>36192</v>
      </c>
      <c r="M75" s="589">
        <f t="shared" si="19"/>
        <v>26144</v>
      </c>
      <c r="N75" s="8"/>
      <c r="O75" s="221">
        <f>IF(P75="Yes",'MD Rates'!$H$1,R75)</f>
        <v>42826</v>
      </c>
      <c r="P75" s="11" t="str">
        <f t="shared" si="1"/>
        <v>No</v>
      </c>
      <c r="R75" s="256">
        <v>42826</v>
      </c>
      <c r="T75" s="64"/>
      <c r="U75" s="64"/>
      <c r="V75" s="64"/>
    </row>
    <row r="76" spans="1:22" ht="14.5" hidden="1" x14ac:dyDescent="0.35">
      <c r="A76" s="625" t="s">
        <v>62</v>
      </c>
      <c r="B76" s="106" t="s">
        <v>1014</v>
      </c>
      <c r="C76" s="560" t="s">
        <v>778</v>
      </c>
      <c r="D76" s="557" t="s">
        <v>65</v>
      </c>
      <c r="E76" s="30"/>
      <c r="F76" s="557" t="s">
        <v>550</v>
      </c>
      <c r="G76" s="30"/>
      <c r="H76" s="30"/>
      <c r="I76" s="557">
        <v>36192</v>
      </c>
      <c r="J76" s="557">
        <v>26144</v>
      </c>
      <c r="K76" s="30"/>
      <c r="L76" s="589">
        <f t="shared" ref="L76:M107" si="36">L75</f>
        <v>36192</v>
      </c>
      <c r="M76" s="589">
        <f t="shared" si="36"/>
        <v>26144</v>
      </c>
      <c r="N76" s="8"/>
      <c r="O76" s="221">
        <f>IF(P76="Yes",'MD Rates'!$H$1,R76)</f>
        <v>42826</v>
      </c>
      <c r="P76" s="11" t="str">
        <f t="shared" si="1"/>
        <v>No</v>
      </c>
      <c r="R76" s="256">
        <v>42826</v>
      </c>
      <c r="T76" s="64"/>
      <c r="U76" s="64"/>
      <c r="V76" s="64"/>
    </row>
    <row r="77" spans="1:22" ht="14.5" hidden="1" x14ac:dyDescent="0.35">
      <c r="A77" s="625" t="s">
        <v>62</v>
      </c>
      <c r="B77" s="106" t="s">
        <v>1014</v>
      </c>
      <c r="C77" s="560" t="s">
        <v>778</v>
      </c>
      <c r="D77" s="557" t="s">
        <v>65</v>
      </c>
      <c r="E77" s="30"/>
      <c r="F77" s="557" t="s">
        <v>551</v>
      </c>
      <c r="G77" s="30"/>
      <c r="H77" s="30"/>
      <c r="I77" s="557">
        <v>36192</v>
      </c>
      <c r="J77" s="557">
        <v>26144</v>
      </c>
      <c r="K77" s="30"/>
      <c r="L77" s="589">
        <f t="shared" si="36"/>
        <v>36192</v>
      </c>
      <c r="M77" s="589">
        <f t="shared" si="36"/>
        <v>26144</v>
      </c>
      <c r="N77" s="8"/>
      <c r="O77" s="221">
        <f>IF(P77="Yes",'MD Rates'!$H$1,R77)</f>
        <v>42826</v>
      </c>
      <c r="P77" s="11" t="str">
        <f t="shared" si="1"/>
        <v>No</v>
      </c>
      <c r="R77" s="256">
        <v>42826</v>
      </c>
      <c r="T77" s="64"/>
      <c r="U77" s="64"/>
      <c r="V77" s="64"/>
    </row>
    <row r="78" spans="1:22" ht="14.5" hidden="1" x14ac:dyDescent="0.35">
      <c r="A78" s="625" t="s">
        <v>62</v>
      </c>
      <c r="B78" s="106" t="s">
        <v>1014</v>
      </c>
      <c r="C78" s="560" t="s">
        <v>778</v>
      </c>
      <c r="D78" s="557" t="s">
        <v>57</v>
      </c>
      <c r="E78" s="30"/>
      <c r="F78" s="557" t="s">
        <v>550</v>
      </c>
      <c r="G78" s="30"/>
      <c r="H78" s="30"/>
      <c r="I78" s="557">
        <v>36192</v>
      </c>
      <c r="J78" s="557">
        <v>26144</v>
      </c>
      <c r="K78" s="30"/>
      <c r="L78" s="589">
        <f t="shared" si="36"/>
        <v>36192</v>
      </c>
      <c r="M78" s="589">
        <f t="shared" si="36"/>
        <v>26144</v>
      </c>
      <c r="N78" s="8"/>
      <c r="O78" s="221">
        <f>IF(P78="Yes",'MD Rates'!$H$1,R78)</f>
        <v>42826</v>
      </c>
      <c r="P78" s="11" t="str">
        <f t="shared" si="1"/>
        <v>No</v>
      </c>
      <c r="R78" s="256">
        <v>42826</v>
      </c>
      <c r="T78" s="64"/>
      <c r="U78" s="64"/>
      <c r="V78" s="64"/>
    </row>
    <row r="79" spans="1:22" ht="14.5" hidden="1" x14ac:dyDescent="0.35">
      <c r="A79" s="625" t="s">
        <v>62</v>
      </c>
      <c r="B79" s="106" t="s">
        <v>1014</v>
      </c>
      <c r="C79" s="560" t="s">
        <v>778</v>
      </c>
      <c r="D79" s="557" t="s">
        <v>57</v>
      </c>
      <c r="E79" s="30"/>
      <c r="F79" s="557" t="s">
        <v>551</v>
      </c>
      <c r="G79" s="30"/>
      <c r="H79" s="30"/>
      <c r="I79" s="557">
        <v>36192</v>
      </c>
      <c r="J79" s="557">
        <v>26144</v>
      </c>
      <c r="K79" s="30"/>
      <c r="L79" s="589">
        <f t="shared" si="36"/>
        <v>36192</v>
      </c>
      <c r="M79" s="589">
        <f t="shared" si="36"/>
        <v>26144</v>
      </c>
      <c r="N79" s="8"/>
      <c r="O79" s="221">
        <f>IF(P79="Yes",'MD Rates'!$H$1,R79)</f>
        <v>42826</v>
      </c>
      <c r="P79" s="11" t="str">
        <f t="shared" si="1"/>
        <v>No</v>
      </c>
      <c r="R79" s="256">
        <v>42826</v>
      </c>
      <c r="T79" s="64"/>
      <c r="U79" s="64"/>
      <c r="V79" s="64"/>
    </row>
    <row r="80" spans="1:22" ht="14.5" hidden="1" x14ac:dyDescent="0.35">
      <c r="A80" s="625" t="s">
        <v>62</v>
      </c>
      <c r="B80" s="106" t="s">
        <v>1014</v>
      </c>
      <c r="C80" s="560" t="s">
        <v>778</v>
      </c>
      <c r="D80" s="557" t="s">
        <v>66</v>
      </c>
      <c r="E80" s="30"/>
      <c r="F80" s="557" t="s">
        <v>550</v>
      </c>
      <c r="G80" s="30"/>
      <c r="H80" s="30"/>
      <c r="I80" s="557">
        <v>36192</v>
      </c>
      <c r="J80" s="557">
        <v>26144</v>
      </c>
      <c r="K80" s="30"/>
      <c r="L80" s="589">
        <f t="shared" si="36"/>
        <v>36192</v>
      </c>
      <c r="M80" s="589">
        <f t="shared" si="36"/>
        <v>26144</v>
      </c>
      <c r="N80" s="8"/>
      <c r="O80" s="221">
        <f>IF(P80="Yes",'MD Rates'!$H$1,R80)</f>
        <v>42826</v>
      </c>
      <c r="P80" s="11" t="str">
        <f t="shared" si="1"/>
        <v>No</v>
      </c>
      <c r="R80" s="256">
        <v>42826</v>
      </c>
      <c r="T80" s="64"/>
      <c r="U80" s="64"/>
      <c r="V80" s="64"/>
    </row>
    <row r="81" spans="1:22" ht="14.5" hidden="1" x14ac:dyDescent="0.35">
      <c r="A81" s="625" t="s">
        <v>62</v>
      </c>
      <c r="B81" s="106" t="s">
        <v>1014</v>
      </c>
      <c r="C81" s="560" t="s">
        <v>778</v>
      </c>
      <c r="D81" s="557" t="s">
        <v>66</v>
      </c>
      <c r="E81" s="30"/>
      <c r="F81" s="557" t="s">
        <v>551</v>
      </c>
      <c r="G81" s="30"/>
      <c r="H81" s="30"/>
      <c r="I81" s="557">
        <v>36192</v>
      </c>
      <c r="J81" s="557">
        <v>26144</v>
      </c>
      <c r="K81" s="30"/>
      <c r="L81" s="589">
        <f t="shared" si="36"/>
        <v>36192</v>
      </c>
      <c r="M81" s="589">
        <f t="shared" si="36"/>
        <v>26144</v>
      </c>
      <c r="N81" s="8"/>
      <c r="O81" s="221">
        <f>IF(P81="Yes",'MD Rates'!$H$1,R81)</f>
        <v>42826</v>
      </c>
      <c r="P81" s="11" t="str">
        <f t="shared" si="1"/>
        <v>No</v>
      </c>
      <c r="R81" s="256">
        <v>42826</v>
      </c>
      <c r="T81" s="64"/>
      <c r="U81" s="64"/>
      <c r="V81" s="64"/>
    </row>
    <row r="82" spans="1:22" ht="14.5" hidden="1" x14ac:dyDescent="0.35">
      <c r="A82" s="625" t="s">
        <v>62</v>
      </c>
      <c r="B82" s="106" t="s">
        <v>1014</v>
      </c>
      <c r="C82" s="560" t="s">
        <v>778</v>
      </c>
      <c r="D82" s="557" t="s">
        <v>1252</v>
      </c>
      <c r="E82" s="30"/>
      <c r="F82" s="557" t="s">
        <v>550</v>
      </c>
      <c r="G82" s="30"/>
      <c r="H82" s="30"/>
      <c r="I82" s="557">
        <v>36192</v>
      </c>
      <c r="J82" s="557">
        <v>26144</v>
      </c>
      <c r="K82" s="30"/>
      <c r="L82" s="589">
        <f t="shared" ref="L82:M82" si="37">L81</f>
        <v>36192</v>
      </c>
      <c r="M82" s="589">
        <f t="shared" si="37"/>
        <v>26144</v>
      </c>
      <c r="N82" s="8"/>
      <c r="O82" s="221">
        <f>IF(P82="Yes",'MD Rates'!$H$1,R82)</f>
        <v>44287</v>
      </c>
      <c r="P82" s="11" t="str">
        <f t="shared" si="1"/>
        <v>No</v>
      </c>
      <c r="R82" s="256">
        <v>44287</v>
      </c>
      <c r="T82" s="64"/>
      <c r="U82" s="64"/>
      <c r="V82" s="64"/>
    </row>
    <row r="83" spans="1:22" ht="14.5" hidden="1" x14ac:dyDescent="0.35">
      <c r="A83" s="625" t="s">
        <v>62</v>
      </c>
      <c r="B83" s="106" t="s">
        <v>1014</v>
      </c>
      <c r="C83" s="560" t="s">
        <v>778</v>
      </c>
      <c r="D83" s="557" t="s">
        <v>1252</v>
      </c>
      <c r="E83" s="30"/>
      <c r="F83" s="557" t="s">
        <v>551</v>
      </c>
      <c r="G83" s="30"/>
      <c r="H83" s="30"/>
      <c r="I83" s="557">
        <v>36192</v>
      </c>
      <c r="J83" s="557">
        <v>26144</v>
      </c>
      <c r="K83" s="30"/>
      <c r="L83" s="589">
        <f t="shared" ref="L83:M83" si="38">L82</f>
        <v>36192</v>
      </c>
      <c r="M83" s="589">
        <f t="shared" si="38"/>
        <v>26144</v>
      </c>
      <c r="N83" s="8"/>
      <c r="O83" s="221">
        <f>IF(P83="Yes",'MD Rates'!$H$1,R83)</f>
        <v>44287</v>
      </c>
      <c r="P83" s="11" t="str">
        <f t="shared" si="1"/>
        <v>No</v>
      </c>
      <c r="R83" s="256">
        <v>44287</v>
      </c>
      <c r="T83" s="64"/>
      <c r="U83" s="64"/>
      <c r="V83" s="64"/>
    </row>
    <row r="84" spans="1:22" ht="14.5" hidden="1" x14ac:dyDescent="0.35">
      <c r="A84" s="625" t="s">
        <v>62</v>
      </c>
      <c r="B84" s="106" t="s">
        <v>1014</v>
      </c>
      <c r="C84" s="560" t="s">
        <v>778</v>
      </c>
      <c r="D84" s="557" t="s">
        <v>1253</v>
      </c>
      <c r="E84" s="30"/>
      <c r="F84" s="557" t="s">
        <v>550</v>
      </c>
      <c r="G84" s="30"/>
      <c r="H84" s="30"/>
      <c r="I84" s="557">
        <v>36192</v>
      </c>
      <c r="J84" s="557">
        <v>26144</v>
      </c>
      <c r="K84" s="30"/>
      <c r="L84" s="589">
        <f t="shared" ref="L84:M84" si="39">L83</f>
        <v>36192</v>
      </c>
      <c r="M84" s="589">
        <f t="shared" si="39"/>
        <v>26144</v>
      </c>
      <c r="N84" s="8"/>
      <c r="O84" s="221">
        <f>IF(P84="Yes",'MD Rates'!$H$1,R84)</f>
        <v>44287</v>
      </c>
      <c r="P84" s="11" t="str">
        <f t="shared" si="1"/>
        <v>No</v>
      </c>
      <c r="R84" s="256">
        <v>44287</v>
      </c>
      <c r="T84" s="64"/>
      <c r="U84" s="64"/>
      <c r="V84" s="64"/>
    </row>
    <row r="85" spans="1:22" ht="14.5" hidden="1" x14ac:dyDescent="0.35">
      <c r="A85" s="625" t="s">
        <v>62</v>
      </c>
      <c r="B85" s="106" t="s">
        <v>1014</v>
      </c>
      <c r="C85" s="560" t="s">
        <v>778</v>
      </c>
      <c r="D85" s="557" t="s">
        <v>1253</v>
      </c>
      <c r="E85" s="30"/>
      <c r="F85" s="557" t="s">
        <v>551</v>
      </c>
      <c r="G85" s="30"/>
      <c r="H85" s="30"/>
      <c r="I85" s="557">
        <v>36192</v>
      </c>
      <c r="J85" s="557">
        <v>26144</v>
      </c>
      <c r="K85" s="30"/>
      <c r="L85" s="589">
        <f t="shared" ref="L85:M85" si="40">L84</f>
        <v>36192</v>
      </c>
      <c r="M85" s="589">
        <f t="shared" si="40"/>
        <v>26144</v>
      </c>
      <c r="N85" s="8"/>
      <c r="O85" s="221">
        <f>IF(P85="Yes",'MD Rates'!$H$1,R85)</f>
        <v>44287</v>
      </c>
      <c r="P85" s="11" t="str">
        <f t="shared" si="1"/>
        <v>No</v>
      </c>
      <c r="R85" s="256">
        <v>44287</v>
      </c>
      <c r="T85" s="64"/>
      <c r="U85" s="64"/>
      <c r="V85" s="64"/>
    </row>
    <row r="86" spans="1:22" ht="14.5" hidden="1" x14ac:dyDescent="0.35">
      <c r="A86" s="625" t="s">
        <v>62</v>
      </c>
      <c r="B86" s="106" t="s">
        <v>1014</v>
      </c>
      <c r="C86" s="560" t="s">
        <v>778</v>
      </c>
      <c r="D86" s="557" t="s">
        <v>1258</v>
      </c>
      <c r="E86" s="30"/>
      <c r="F86" s="557" t="s">
        <v>550</v>
      </c>
      <c r="G86" s="30"/>
      <c r="H86" s="30"/>
      <c r="I86" s="557">
        <v>36192</v>
      </c>
      <c r="J86" s="557">
        <v>26144</v>
      </c>
      <c r="K86" s="30"/>
      <c r="L86" s="589">
        <f t="shared" ref="L86:M86" si="41">L85</f>
        <v>36192</v>
      </c>
      <c r="M86" s="589">
        <f t="shared" si="41"/>
        <v>26144</v>
      </c>
      <c r="N86" s="8"/>
      <c r="O86" s="221">
        <f>IF(P86="Yes",'MD Rates'!$H$1,R86)</f>
        <v>44287</v>
      </c>
      <c r="P86" s="11" t="str">
        <f t="shared" si="1"/>
        <v>No</v>
      </c>
      <c r="R86" s="256">
        <v>44287</v>
      </c>
      <c r="T86" s="64"/>
      <c r="U86" s="64"/>
      <c r="V86" s="64"/>
    </row>
    <row r="87" spans="1:22" ht="14.5" hidden="1" x14ac:dyDescent="0.35">
      <c r="A87" s="625" t="s">
        <v>62</v>
      </c>
      <c r="B87" s="106" t="s">
        <v>1014</v>
      </c>
      <c r="C87" s="560" t="s">
        <v>778</v>
      </c>
      <c r="D87" s="557" t="s">
        <v>1258</v>
      </c>
      <c r="E87" s="30"/>
      <c r="F87" s="557" t="s">
        <v>551</v>
      </c>
      <c r="G87" s="30"/>
      <c r="H87" s="30"/>
      <c r="I87" s="557">
        <v>36192</v>
      </c>
      <c r="J87" s="557">
        <v>26144</v>
      </c>
      <c r="K87" s="30"/>
      <c r="L87" s="589">
        <f t="shared" ref="L87:M87" si="42">L86</f>
        <v>36192</v>
      </c>
      <c r="M87" s="589">
        <f t="shared" si="42"/>
        <v>26144</v>
      </c>
      <c r="N87" s="8"/>
      <c r="O87" s="221">
        <f>IF(P87="Yes",'MD Rates'!$H$1,R87)</f>
        <v>44287</v>
      </c>
      <c r="P87" s="11" t="str">
        <f t="shared" si="1"/>
        <v>No</v>
      </c>
      <c r="R87" s="256">
        <v>44287</v>
      </c>
      <c r="T87" s="64"/>
      <c r="U87" s="64"/>
      <c r="V87" s="64"/>
    </row>
    <row r="88" spans="1:22" ht="14.5" hidden="1" x14ac:dyDescent="0.35">
      <c r="A88" s="625" t="s">
        <v>62</v>
      </c>
      <c r="B88" s="106" t="s">
        <v>1014</v>
      </c>
      <c r="C88" s="560" t="s">
        <v>778</v>
      </c>
      <c r="D88" s="557" t="s">
        <v>1259</v>
      </c>
      <c r="E88" s="30"/>
      <c r="F88" s="557" t="s">
        <v>550</v>
      </c>
      <c r="G88" s="30"/>
      <c r="H88" s="30"/>
      <c r="I88" s="557">
        <v>36192</v>
      </c>
      <c r="J88" s="557">
        <v>26144</v>
      </c>
      <c r="K88" s="30"/>
      <c r="L88" s="589">
        <f t="shared" ref="L88:M88" si="43">L87</f>
        <v>36192</v>
      </c>
      <c r="M88" s="589">
        <f t="shared" si="43"/>
        <v>26144</v>
      </c>
      <c r="N88" s="8"/>
      <c r="O88" s="221">
        <f>IF(P88="Yes",'MD Rates'!$H$1,R88)</f>
        <v>44287</v>
      </c>
      <c r="P88" s="11" t="str">
        <f t="shared" si="1"/>
        <v>No</v>
      </c>
      <c r="R88" s="256">
        <v>44287</v>
      </c>
      <c r="T88" s="64"/>
      <c r="U88" s="64"/>
      <c r="V88" s="64"/>
    </row>
    <row r="89" spans="1:22" ht="14.5" hidden="1" x14ac:dyDescent="0.35">
      <c r="A89" s="625" t="s">
        <v>62</v>
      </c>
      <c r="B89" s="106" t="s">
        <v>1014</v>
      </c>
      <c r="C89" s="560" t="s">
        <v>778</v>
      </c>
      <c r="D89" s="557" t="s">
        <v>1259</v>
      </c>
      <c r="E89" s="30"/>
      <c r="F89" s="557" t="s">
        <v>551</v>
      </c>
      <c r="G89" s="30"/>
      <c r="H89" s="30"/>
      <c r="I89" s="557">
        <v>36192</v>
      </c>
      <c r="J89" s="557">
        <v>26144</v>
      </c>
      <c r="K89" s="30"/>
      <c r="L89" s="589">
        <f t="shared" ref="L89:M90" si="44">L88</f>
        <v>36192</v>
      </c>
      <c r="M89" s="589">
        <f t="shared" si="44"/>
        <v>26144</v>
      </c>
      <c r="N89" s="8"/>
      <c r="O89" s="221">
        <f>IF(P89="Yes",'MD Rates'!$H$1,R89)</f>
        <v>44287</v>
      </c>
      <c r="P89" s="11" t="str">
        <f t="shared" si="1"/>
        <v>No</v>
      </c>
      <c r="R89" s="256">
        <v>44287</v>
      </c>
      <c r="T89" s="64"/>
      <c r="U89" s="64"/>
      <c r="V89" s="64"/>
    </row>
    <row r="90" spans="1:22" ht="14.5" hidden="1" x14ac:dyDescent="0.35">
      <c r="A90" s="625" t="s">
        <v>889</v>
      </c>
      <c r="B90" s="106" t="s">
        <v>1014</v>
      </c>
      <c r="C90" s="560" t="s">
        <v>778</v>
      </c>
      <c r="D90" s="557" t="s">
        <v>58</v>
      </c>
      <c r="E90" s="30"/>
      <c r="F90" s="557" t="s">
        <v>550</v>
      </c>
      <c r="G90" s="30"/>
      <c r="H90" s="30"/>
      <c r="I90" s="557">
        <v>36192</v>
      </c>
      <c r="J90" s="557">
        <v>26144</v>
      </c>
      <c r="K90" s="30"/>
      <c r="L90" s="589">
        <f t="shared" si="44"/>
        <v>36192</v>
      </c>
      <c r="M90" s="589">
        <f t="shared" si="44"/>
        <v>26144</v>
      </c>
      <c r="N90" s="8"/>
      <c r="O90" s="221">
        <f>IF(P90="Yes",'MD Rates'!$H$1,R90)</f>
        <v>42826</v>
      </c>
      <c r="P90" s="11" t="str">
        <f t="shared" si="1"/>
        <v>No</v>
      </c>
      <c r="R90" s="256">
        <v>42826</v>
      </c>
      <c r="T90" s="64"/>
      <c r="U90" s="64"/>
      <c r="V90" s="64"/>
    </row>
    <row r="91" spans="1:22" ht="14.5" hidden="1" x14ac:dyDescent="0.35">
      <c r="A91" s="625" t="s">
        <v>889</v>
      </c>
      <c r="B91" s="106" t="s">
        <v>1014</v>
      </c>
      <c r="C91" s="560" t="s">
        <v>778</v>
      </c>
      <c r="D91" s="557" t="s">
        <v>58</v>
      </c>
      <c r="E91" s="30"/>
      <c r="F91" s="557" t="s">
        <v>551</v>
      </c>
      <c r="G91" s="30"/>
      <c r="H91" s="30"/>
      <c r="I91" s="557">
        <v>36192</v>
      </c>
      <c r="J91" s="557">
        <v>26144</v>
      </c>
      <c r="K91" s="30"/>
      <c r="L91" s="589">
        <f t="shared" si="36"/>
        <v>36192</v>
      </c>
      <c r="M91" s="589">
        <f t="shared" si="36"/>
        <v>26144</v>
      </c>
      <c r="N91" s="8"/>
      <c r="O91" s="221">
        <f>IF(P91="Yes",'MD Rates'!$H$1,R91)</f>
        <v>42826</v>
      </c>
      <c r="P91" s="11" t="str">
        <f t="shared" si="1"/>
        <v>No</v>
      </c>
      <c r="R91" s="256">
        <v>42826</v>
      </c>
      <c r="T91" s="64"/>
      <c r="U91" s="64"/>
      <c r="V91" s="64"/>
    </row>
    <row r="92" spans="1:22" ht="14.5" hidden="1" x14ac:dyDescent="0.35">
      <c r="A92" s="625" t="s">
        <v>889</v>
      </c>
      <c r="B92" s="106" t="s">
        <v>1014</v>
      </c>
      <c r="C92" s="560" t="s">
        <v>778</v>
      </c>
      <c r="D92" s="557" t="s">
        <v>65</v>
      </c>
      <c r="E92" s="30"/>
      <c r="F92" s="557" t="s">
        <v>550</v>
      </c>
      <c r="G92" s="30"/>
      <c r="H92" s="30"/>
      <c r="I92" s="557">
        <v>36192</v>
      </c>
      <c r="J92" s="557">
        <v>26144</v>
      </c>
      <c r="K92" s="30"/>
      <c r="L92" s="589">
        <f t="shared" si="36"/>
        <v>36192</v>
      </c>
      <c r="M92" s="589">
        <f t="shared" si="36"/>
        <v>26144</v>
      </c>
      <c r="N92" s="8"/>
      <c r="O92" s="221">
        <f>IF(P92="Yes",'MD Rates'!$H$1,R92)</f>
        <v>42826</v>
      </c>
      <c r="P92" s="11" t="str">
        <f t="shared" si="1"/>
        <v>No</v>
      </c>
      <c r="R92" s="256">
        <v>42826</v>
      </c>
      <c r="T92" s="64"/>
      <c r="U92" s="64"/>
      <c r="V92" s="64"/>
    </row>
    <row r="93" spans="1:22" ht="14.5" hidden="1" x14ac:dyDescent="0.35">
      <c r="A93" s="625" t="s">
        <v>889</v>
      </c>
      <c r="B93" s="106" t="s">
        <v>1014</v>
      </c>
      <c r="C93" s="560" t="s">
        <v>778</v>
      </c>
      <c r="D93" s="557" t="s">
        <v>65</v>
      </c>
      <c r="E93" s="30"/>
      <c r="F93" s="557" t="s">
        <v>551</v>
      </c>
      <c r="G93" s="30"/>
      <c r="H93" s="30"/>
      <c r="I93" s="557">
        <v>36192</v>
      </c>
      <c r="J93" s="557">
        <v>26144</v>
      </c>
      <c r="K93" s="30"/>
      <c r="L93" s="589">
        <f t="shared" si="36"/>
        <v>36192</v>
      </c>
      <c r="M93" s="589">
        <f t="shared" si="36"/>
        <v>26144</v>
      </c>
      <c r="N93" s="8"/>
      <c r="O93" s="221">
        <f>IF(P93="Yes",'MD Rates'!$H$1,R93)</f>
        <v>42826</v>
      </c>
      <c r="P93" s="11" t="str">
        <f t="shared" si="1"/>
        <v>No</v>
      </c>
      <c r="R93" s="256">
        <v>42826</v>
      </c>
      <c r="T93" s="64"/>
      <c r="U93" s="64"/>
      <c r="V93" s="64"/>
    </row>
    <row r="94" spans="1:22" ht="14.5" hidden="1" x14ac:dyDescent="0.35">
      <c r="A94" s="625" t="s">
        <v>889</v>
      </c>
      <c r="B94" s="106" t="s">
        <v>1014</v>
      </c>
      <c r="C94" s="560" t="s">
        <v>778</v>
      </c>
      <c r="D94" s="557" t="s">
        <v>57</v>
      </c>
      <c r="E94" s="30"/>
      <c r="F94" s="557" t="s">
        <v>550</v>
      </c>
      <c r="G94" s="30"/>
      <c r="H94" s="30"/>
      <c r="I94" s="557">
        <v>36192</v>
      </c>
      <c r="J94" s="557">
        <v>26144</v>
      </c>
      <c r="K94" s="30"/>
      <c r="L94" s="589">
        <f t="shared" si="36"/>
        <v>36192</v>
      </c>
      <c r="M94" s="589">
        <f t="shared" si="36"/>
        <v>26144</v>
      </c>
      <c r="N94" s="8"/>
      <c r="O94" s="221">
        <f>IF(P94="Yes",'MD Rates'!$H$1,R94)</f>
        <v>42826</v>
      </c>
      <c r="P94" s="11" t="str">
        <f t="shared" si="1"/>
        <v>No</v>
      </c>
      <c r="R94" s="256">
        <v>42826</v>
      </c>
      <c r="T94" s="64"/>
      <c r="U94" s="64"/>
      <c r="V94" s="64"/>
    </row>
    <row r="95" spans="1:22" ht="14.5" hidden="1" x14ac:dyDescent="0.35">
      <c r="A95" s="625" t="s">
        <v>889</v>
      </c>
      <c r="B95" s="106" t="s">
        <v>1014</v>
      </c>
      <c r="C95" s="560" t="s">
        <v>778</v>
      </c>
      <c r="D95" s="557" t="s">
        <v>57</v>
      </c>
      <c r="E95" s="30"/>
      <c r="F95" s="557" t="s">
        <v>551</v>
      </c>
      <c r="G95" s="30"/>
      <c r="H95" s="30"/>
      <c r="I95" s="557">
        <v>36192</v>
      </c>
      <c r="J95" s="557">
        <v>26144</v>
      </c>
      <c r="K95" s="30"/>
      <c r="L95" s="589">
        <f t="shared" si="36"/>
        <v>36192</v>
      </c>
      <c r="M95" s="589">
        <f t="shared" si="36"/>
        <v>26144</v>
      </c>
      <c r="N95" s="8"/>
      <c r="O95" s="221">
        <f>IF(P95="Yes",'MD Rates'!$H$1,R95)</f>
        <v>42826</v>
      </c>
      <c r="P95" s="11" t="str">
        <f t="shared" si="1"/>
        <v>No</v>
      </c>
      <c r="R95" s="256">
        <v>42826</v>
      </c>
      <c r="T95" s="64"/>
      <c r="U95" s="64"/>
      <c r="V95" s="64"/>
    </row>
    <row r="96" spans="1:22" ht="14.5" hidden="1" x14ac:dyDescent="0.35">
      <c r="A96" s="625" t="s">
        <v>889</v>
      </c>
      <c r="B96" s="106" t="s">
        <v>1014</v>
      </c>
      <c r="C96" s="560" t="s">
        <v>778</v>
      </c>
      <c r="D96" s="557" t="s">
        <v>66</v>
      </c>
      <c r="E96" s="30"/>
      <c r="F96" s="557" t="s">
        <v>550</v>
      </c>
      <c r="G96" s="30"/>
      <c r="H96" s="30"/>
      <c r="I96" s="557">
        <v>36192</v>
      </c>
      <c r="J96" s="557">
        <v>26144</v>
      </c>
      <c r="K96" s="30"/>
      <c r="L96" s="589">
        <f t="shared" si="36"/>
        <v>36192</v>
      </c>
      <c r="M96" s="589">
        <f t="shared" si="36"/>
        <v>26144</v>
      </c>
      <c r="N96" s="8"/>
      <c r="O96" s="221">
        <f>IF(P96="Yes",'MD Rates'!$H$1,R96)</f>
        <v>42826</v>
      </c>
      <c r="P96" s="11" t="str">
        <f t="shared" si="1"/>
        <v>No</v>
      </c>
      <c r="R96" s="256">
        <v>42826</v>
      </c>
      <c r="T96" s="64"/>
      <c r="U96" s="64"/>
      <c r="V96" s="64"/>
    </row>
    <row r="97" spans="1:22" ht="14.5" hidden="1" x14ac:dyDescent="0.35">
      <c r="A97" s="625" t="s">
        <v>889</v>
      </c>
      <c r="B97" s="106" t="s">
        <v>1014</v>
      </c>
      <c r="C97" s="560" t="s">
        <v>778</v>
      </c>
      <c r="D97" s="557" t="s">
        <v>66</v>
      </c>
      <c r="E97" s="30"/>
      <c r="F97" s="557" t="s">
        <v>551</v>
      </c>
      <c r="G97" s="30"/>
      <c r="H97" s="30"/>
      <c r="I97" s="557">
        <v>36192</v>
      </c>
      <c r="J97" s="557">
        <v>26144</v>
      </c>
      <c r="K97" s="30"/>
      <c r="L97" s="589">
        <f t="shared" si="36"/>
        <v>36192</v>
      </c>
      <c r="M97" s="589">
        <f t="shared" si="36"/>
        <v>26144</v>
      </c>
      <c r="N97" s="8"/>
      <c r="O97" s="221">
        <f>IF(P97="Yes",'MD Rates'!$H$1,R97)</f>
        <v>42826</v>
      </c>
      <c r="P97" s="11" t="str">
        <f t="shared" si="1"/>
        <v>No</v>
      </c>
      <c r="R97" s="256">
        <v>42826</v>
      </c>
      <c r="T97" s="64"/>
      <c r="U97" s="64"/>
      <c r="V97" s="64"/>
    </row>
    <row r="98" spans="1:22" ht="14.5" hidden="1" x14ac:dyDescent="0.35">
      <c r="A98" s="625" t="s">
        <v>889</v>
      </c>
      <c r="B98" s="106" t="s">
        <v>1014</v>
      </c>
      <c r="C98" s="560" t="s">
        <v>778</v>
      </c>
      <c r="D98" s="557" t="s">
        <v>1252</v>
      </c>
      <c r="E98" s="30"/>
      <c r="F98" s="557" t="s">
        <v>550</v>
      </c>
      <c r="G98" s="30"/>
      <c r="H98" s="30"/>
      <c r="I98" s="557">
        <v>36192</v>
      </c>
      <c r="J98" s="557">
        <v>26144</v>
      </c>
      <c r="K98" s="30"/>
      <c r="L98" s="589">
        <f t="shared" ref="L98:M98" si="45">L97</f>
        <v>36192</v>
      </c>
      <c r="M98" s="589">
        <f t="shared" si="45"/>
        <v>26144</v>
      </c>
      <c r="N98" s="8"/>
      <c r="O98" s="221">
        <f>IF(P98="Yes",'MD Rates'!$H$1,R98)</f>
        <v>44287</v>
      </c>
      <c r="P98" s="11" t="str">
        <f t="shared" si="1"/>
        <v>No</v>
      </c>
      <c r="R98" s="256">
        <v>44287</v>
      </c>
      <c r="T98" s="64"/>
      <c r="U98" s="64"/>
      <c r="V98" s="64"/>
    </row>
    <row r="99" spans="1:22" ht="14.5" hidden="1" x14ac:dyDescent="0.35">
      <c r="A99" s="625" t="s">
        <v>889</v>
      </c>
      <c r="B99" s="106" t="s">
        <v>1014</v>
      </c>
      <c r="C99" s="560" t="s">
        <v>778</v>
      </c>
      <c r="D99" s="557" t="s">
        <v>1252</v>
      </c>
      <c r="E99" s="30"/>
      <c r="F99" s="557" t="s">
        <v>551</v>
      </c>
      <c r="G99" s="30"/>
      <c r="H99" s="30"/>
      <c r="I99" s="557">
        <v>36192</v>
      </c>
      <c r="J99" s="557">
        <v>26144</v>
      </c>
      <c r="K99" s="30"/>
      <c r="L99" s="589">
        <f t="shared" ref="L99:M99" si="46">L98</f>
        <v>36192</v>
      </c>
      <c r="M99" s="589">
        <f t="shared" si="46"/>
        <v>26144</v>
      </c>
      <c r="N99" s="8"/>
      <c r="O99" s="221">
        <f>IF(P99="Yes",'MD Rates'!$H$1,R99)</f>
        <v>44287</v>
      </c>
      <c r="P99" s="11" t="str">
        <f t="shared" si="1"/>
        <v>No</v>
      </c>
      <c r="R99" s="256">
        <v>44287</v>
      </c>
      <c r="T99" s="64"/>
      <c r="U99" s="64"/>
      <c r="V99" s="64"/>
    </row>
    <row r="100" spans="1:22" ht="14.5" hidden="1" x14ac:dyDescent="0.35">
      <c r="A100" s="625" t="s">
        <v>889</v>
      </c>
      <c r="B100" s="106" t="s">
        <v>1014</v>
      </c>
      <c r="C100" s="560" t="s">
        <v>778</v>
      </c>
      <c r="D100" s="557" t="s">
        <v>1253</v>
      </c>
      <c r="E100" s="30"/>
      <c r="F100" s="557" t="s">
        <v>550</v>
      </c>
      <c r="G100" s="30"/>
      <c r="H100" s="30"/>
      <c r="I100" s="557">
        <v>36192</v>
      </c>
      <c r="J100" s="557">
        <v>26144</v>
      </c>
      <c r="K100" s="30"/>
      <c r="L100" s="589">
        <f t="shared" ref="L100:M100" si="47">L99</f>
        <v>36192</v>
      </c>
      <c r="M100" s="589">
        <f t="shared" si="47"/>
        <v>26144</v>
      </c>
      <c r="N100" s="8"/>
      <c r="O100" s="221">
        <f>IF(P100="Yes",'MD Rates'!$H$1,R100)</f>
        <v>44287</v>
      </c>
      <c r="P100" s="11" t="str">
        <f t="shared" si="1"/>
        <v>No</v>
      </c>
      <c r="R100" s="256">
        <v>44287</v>
      </c>
      <c r="T100" s="64"/>
      <c r="U100" s="64"/>
      <c r="V100" s="64"/>
    </row>
    <row r="101" spans="1:22" ht="14.5" hidden="1" x14ac:dyDescent="0.35">
      <c r="A101" s="625" t="s">
        <v>889</v>
      </c>
      <c r="B101" s="106" t="s">
        <v>1014</v>
      </c>
      <c r="C101" s="560" t="s">
        <v>778</v>
      </c>
      <c r="D101" s="557" t="s">
        <v>1253</v>
      </c>
      <c r="E101" s="30"/>
      <c r="F101" s="557" t="s">
        <v>551</v>
      </c>
      <c r="G101" s="30"/>
      <c r="H101" s="30"/>
      <c r="I101" s="557">
        <v>36192</v>
      </c>
      <c r="J101" s="557">
        <v>26144</v>
      </c>
      <c r="K101" s="30"/>
      <c r="L101" s="589">
        <f t="shared" ref="L101:M101" si="48">L100</f>
        <v>36192</v>
      </c>
      <c r="M101" s="589">
        <f t="shared" si="48"/>
        <v>26144</v>
      </c>
      <c r="N101" s="8"/>
      <c r="O101" s="221">
        <f>IF(P101="Yes",'MD Rates'!$H$1,R101)</f>
        <v>44287</v>
      </c>
      <c r="P101" s="11" t="str">
        <f t="shared" si="1"/>
        <v>No</v>
      </c>
      <c r="R101" s="256">
        <v>44287</v>
      </c>
      <c r="T101" s="64"/>
      <c r="U101" s="64"/>
      <c r="V101" s="64"/>
    </row>
    <row r="102" spans="1:22" ht="14.5" hidden="1" x14ac:dyDescent="0.35">
      <c r="A102" s="625" t="s">
        <v>889</v>
      </c>
      <c r="B102" s="106" t="s">
        <v>1014</v>
      </c>
      <c r="C102" s="560" t="s">
        <v>778</v>
      </c>
      <c r="D102" s="557" t="s">
        <v>1258</v>
      </c>
      <c r="E102" s="30"/>
      <c r="F102" s="557" t="s">
        <v>550</v>
      </c>
      <c r="G102" s="30"/>
      <c r="H102" s="30"/>
      <c r="I102" s="557">
        <v>36192</v>
      </c>
      <c r="J102" s="557">
        <v>26144</v>
      </c>
      <c r="K102" s="30"/>
      <c r="L102" s="589">
        <f t="shared" ref="L102:M102" si="49">L101</f>
        <v>36192</v>
      </c>
      <c r="M102" s="589">
        <f t="shared" si="49"/>
        <v>26144</v>
      </c>
      <c r="N102" s="8"/>
      <c r="O102" s="221">
        <f>IF(P102="Yes",'MD Rates'!$H$1,R102)</f>
        <v>44287</v>
      </c>
      <c r="P102" s="11" t="str">
        <f t="shared" si="1"/>
        <v>No</v>
      </c>
      <c r="R102" s="256">
        <v>44287</v>
      </c>
      <c r="T102" s="64"/>
      <c r="U102" s="64"/>
      <c r="V102" s="64"/>
    </row>
    <row r="103" spans="1:22" ht="14.5" hidden="1" x14ac:dyDescent="0.35">
      <c r="A103" s="625" t="s">
        <v>889</v>
      </c>
      <c r="B103" s="106" t="s">
        <v>1014</v>
      </c>
      <c r="C103" s="560" t="s">
        <v>778</v>
      </c>
      <c r="D103" s="557" t="s">
        <v>1258</v>
      </c>
      <c r="E103" s="30"/>
      <c r="F103" s="557" t="s">
        <v>551</v>
      </c>
      <c r="G103" s="30"/>
      <c r="H103" s="30"/>
      <c r="I103" s="557">
        <v>36192</v>
      </c>
      <c r="J103" s="557">
        <v>26144</v>
      </c>
      <c r="K103" s="30"/>
      <c r="L103" s="589">
        <f t="shared" ref="L103:M103" si="50">L102</f>
        <v>36192</v>
      </c>
      <c r="M103" s="589">
        <f t="shared" si="50"/>
        <v>26144</v>
      </c>
      <c r="N103" s="8"/>
      <c r="O103" s="221">
        <f>IF(P103="Yes",'MD Rates'!$H$1,R103)</f>
        <v>44287</v>
      </c>
      <c r="P103" s="11" t="str">
        <f t="shared" si="1"/>
        <v>No</v>
      </c>
      <c r="R103" s="256">
        <v>44287</v>
      </c>
      <c r="T103" s="64"/>
      <c r="U103" s="64"/>
      <c r="V103" s="64"/>
    </row>
    <row r="104" spans="1:22" ht="14.5" hidden="1" x14ac:dyDescent="0.35">
      <c r="A104" s="625" t="s">
        <v>889</v>
      </c>
      <c r="B104" s="106" t="s">
        <v>1014</v>
      </c>
      <c r="C104" s="560" t="s">
        <v>778</v>
      </c>
      <c r="D104" s="557" t="s">
        <v>1259</v>
      </c>
      <c r="E104" s="30"/>
      <c r="F104" s="557" t="s">
        <v>550</v>
      </c>
      <c r="G104" s="30"/>
      <c r="H104" s="30"/>
      <c r="I104" s="557">
        <v>36192</v>
      </c>
      <c r="J104" s="557">
        <v>26144</v>
      </c>
      <c r="K104" s="30"/>
      <c r="L104" s="589">
        <f t="shared" ref="L104:M104" si="51">L103</f>
        <v>36192</v>
      </c>
      <c r="M104" s="589">
        <f t="shared" si="51"/>
        <v>26144</v>
      </c>
      <c r="N104" s="8"/>
      <c r="O104" s="221">
        <f>IF(P104="Yes",'MD Rates'!$H$1,R104)</f>
        <v>44287</v>
      </c>
      <c r="P104" s="11" t="str">
        <f t="shared" si="1"/>
        <v>No</v>
      </c>
      <c r="R104" s="256">
        <v>44287</v>
      </c>
      <c r="T104" s="64"/>
      <c r="U104" s="64"/>
      <c r="V104" s="64"/>
    </row>
    <row r="105" spans="1:22" ht="14.5" hidden="1" x14ac:dyDescent="0.35">
      <c r="A105" s="625" t="s">
        <v>889</v>
      </c>
      <c r="B105" s="106" t="s">
        <v>1014</v>
      </c>
      <c r="C105" s="560" t="s">
        <v>778</v>
      </c>
      <c r="D105" s="557" t="s">
        <v>1259</v>
      </c>
      <c r="E105" s="30"/>
      <c r="F105" s="557" t="s">
        <v>551</v>
      </c>
      <c r="G105" s="30"/>
      <c r="H105" s="30"/>
      <c r="I105" s="557">
        <v>36192</v>
      </c>
      <c r="J105" s="557">
        <v>26144</v>
      </c>
      <c r="K105" s="30"/>
      <c r="L105" s="589">
        <f t="shared" ref="L105:M106" si="52">L104</f>
        <v>36192</v>
      </c>
      <c r="M105" s="589">
        <f t="shared" si="52"/>
        <v>26144</v>
      </c>
      <c r="N105" s="8"/>
      <c r="O105" s="221">
        <f>IF(P105="Yes",'MD Rates'!$H$1,R105)</f>
        <v>44287</v>
      </c>
      <c r="P105" s="11" t="str">
        <f t="shared" si="1"/>
        <v>No</v>
      </c>
      <c r="R105" s="256">
        <v>44287</v>
      </c>
      <c r="T105" s="64"/>
      <c r="U105" s="64"/>
      <c r="V105" s="64"/>
    </row>
    <row r="106" spans="1:22" ht="14.5" hidden="1" x14ac:dyDescent="0.35">
      <c r="A106" s="625" t="s">
        <v>63</v>
      </c>
      <c r="B106" s="106" t="s">
        <v>1014</v>
      </c>
      <c r="C106" s="560" t="s">
        <v>778</v>
      </c>
      <c r="D106" s="557" t="s">
        <v>58</v>
      </c>
      <c r="E106" s="30"/>
      <c r="F106" s="557" t="s">
        <v>550</v>
      </c>
      <c r="G106" s="30"/>
      <c r="H106" s="30"/>
      <c r="I106" s="557">
        <v>36192</v>
      </c>
      <c r="J106" s="557">
        <v>26144</v>
      </c>
      <c r="K106" s="30"/>
      <c r="L106" s="589">
        <f t="shared" si="52"/>
        <v>36192</v>
      </c>
      <c r="M106" s="589">
        <f t="shared" si="52"/>
        <v>26144</v>
      </c>
      <c r="N106" s="8"/>
      <c r="O106" s="221">
        <f>IF(P106="Yes",'MD Rates'!$H$1,R106)</f>
        <v>42826</v>
      </c>
      <c r="P106" s="11" t="str">
        <f t="shared" si="1"/>
        <v>No</v>
      </c>
      <c r="R106" s="256">
        <v>42826</v>
      </c>
      <c r="T106" s="64"/>
      <c r="U106" s="64"/>
      <c r="V106" s="64"/>
    </row>
    <row r="107" spans="1:22" ht="14.5" hidden="1" x14ac:dyDescent="0.35">
      <c r="A107" s="625" t="s">
        <v>63</v>
      </c>
      <c r="B107" s="106" t="s">
        <v>1014</v>
      </c>
      <c r="C107" s="560" t="s">
        <v>778</v>
      </c>
      <c r="D107" s="557" t="s">
        <v>58</v>
      </c>
      <c r="E107" s="30"/>
      <c r="F107" s="557" t="s">
        <v>551</v>
      </c>
      <c r="G107" s="30"/>
      <c r="H107" s="30"/>
      <c r="I107" s="557">
        <v>36192</v>
      </c>
      <c r="J107" s="557">
        <v>26144</v>
      </c>
      <c r="K107" s="30"/>
      <c r="L107" s="589">
        <f t="shared" si="36"/>
        <v>36192</v>
      </c>
      <c r="M107" s="589">
        <f t="shared" si="36"/>
        <v>26144</v>
      </c>
      <c r="N107" s="8"/>
      <c r="O107" s="221">
        <f>IF(P107="Yes",'MD Rates'!$H$1,R107)</f>
        <v>42826</v>
      </c>
      <c r="P107" s="11" t="str">
        <f t="shared" si="1"/>
        <v>No</v>
      </c>
      <c r="R107" s="256">
        <v>42826</v>
      </c>
      <c r="T107" s="64"/>
      <c r="U107" s="64"/>
      <c r="V107" s="64"/>
    </row>
    <row r="108" spans="1:22" ht="14.5" hidden="1" x14ac:dyDescent="0.35">
      <c r="A108" s="625" t="s">
        <v>63</v>
      </c>
      <c r="B108" s="106" t="s">
        <v>1014</v>
      </c>
      <c r="C108" s="560" t="s">
        <v>778</v>
      </c>
      <c r="D108" s="557" t="s">
        <v>65</v>
      </c>
      <c r="E108" s="30"/>
      <c r="F108" s="557" t="s">
        <v>550</v>
      </c>
      <c r="G108" s="30"/>
      <c r="H108" s="30"/>
      <c r="I108" s="557">
        <v>36192</v>
      </c>
      <c r="J108" s="557">
        <v>26144</v>
      </c>
      <c r="K108" s="30"/>
      <c r="L108" s="589">
        <f t="shared" ref="L108:M139" si="53">L107</f>
        <v>36192</v>
      </c>
      <c r="M108" s="589">
        <f t="shared" si="53"/>
        <v>26144</v>
      </c>
      <c r="N108" s="8"/>
      <c r="O108" s="221">
        <f>IF(P108="Yes",'MD Rates'!$H$1,R108)</f>
        <v>42826</v>
      </c>
      <c r="P108" s="11" t="str">
        <f t="shared" si="1"/>
        <v>No</v>
      </c>
      <c r="R108" s="256">
        <v>42826</v>
      </c>
      <c r="T108" s="64"/>
      <c r="U108" s="64"/>
      <c r="V108" s="64"/>
    </row>
    <row r="109" spans="1:22" ht="14.5" hidden="1" x14ac:dyDescent="0.35">
      <c r="A109" s="625" t="s">
        <v>63</v>
      </c>
      <c r="B109" s="106" t="s">
        <v>1014</v>
      </c>
      <c r="C109" s="560" t="s">
        <v>778</v>
      </c>
      <c r="D109" s="557" t="s">
        <v>65</v>
      </c>
      <c r="E109" s="30"/>
      <c r="F109" s="557" t="s">
        <v>551</v>
      </c>
      <c r="G109" s="30"/>
      <c r="H109" s="30"/>
      <c r="I109" s="557">
        <v>36192</v>
      </c>
      <c r="J109" s="557">
        <v>26144</v>
      </c>
      <c r="K109" s="30"/>
      <c r="L109" s="589">
        <f t="shared" si="53"/>
        <v>36192</v>
      </c>
      <c r="M109" s="589">
        <f t="shared" si="53"/>
        <v>26144</v>
      </c>
      <c r="N109" s="8"/>
      <c r="O109" s="221">
        <f>IF(P109="Yes",'MD Rates'!$H$1,R109)</f>
        <v>42826</v>
      </c>
      <c r="P109" s="11" t="str">
        <f t="shared" si="1"/>
        <v>No</v>
      </c>
      <c r="R109" s="256">
        <v>42826</v>
      </c>
      <c r="T109" s="64"/>
      <c r="U109" s="64"/>
      <c r="V109" s="64"/>
    </row>
    <row r="110" spans="1:22" ht="14.5" hidden="1" x14ac:dyDescent="0.35">
      <c r="A110" s="625" t="s">
        <v>63</v>
      </c>
      <c r="B110" s="106" t="s">
        <v>1014</v>
      </c>
      <c r="C110" s="560" t="s">
        <v>778</v>
      </c>
      <c r="D110" s="557" t="s">
        <v>57</v>
      </c>
      <c r="E110" s="30"/>
      <c r="F110" s="557" t="s">
        <v>550</v>
      </c>
      <c r="G110" s="30"/>
      <c r="H110" s="30"/>
      <c r="I110" s="557">
        <v>36192</v>
      </c>
      <c r="J110" s="557">
        <v>26144</v>
      </c>
      <c r="K110" s="30"/>
      <c r="L110" s="589">
        <f t="shared" si="53"/>
        <v>36192</v>
      </c>
      <c r="M110" s="589">
        <f t="shared" si="53"/>
        <v>26144</v>
      </c>
      <c r="N110" s="8"/>
      <c r="O110" s="221">
        <f>IF(P110="Yes",'MD Rates'!$H$1,R110)</f>
        <v>42826</v>
      </c>
      <c r="P110" s="11" t="str">
        <f t="shared" si="1"/>
        <v>No</v>
      </c>
      <c r="R110" s="256">
        <v>42826</v>
      </c>
      <c r="T110" s="64"/>
      <c r="U110" s="64"/>
      <c r="V110" s="64"/>
    </row>
    <row r="111" spans="1:22" ht="14.5" hidden="1" x14ac:dyDescent="0.35">
      <c r="A111" s="625" t="s">
        <v>63</v>
      </c>
      <c r="B111" s="106" t="s">
        <v>1014</v>
      </c>
      <c r="C111" s="560" t="s">
        <v>778</v>
      </c>
      <c r="D111" s="557" t="s">
        <v>57</v>
      </c>
      <c r="E111" s="30"/>
      <c r="F111" s="557" t="s">
        <v>551</v>
      </c>
      <c r="G111" s="30"/>
      <c r="H111" s="30"/>
      <c r="I111" s="557">
        <v>36192</v>
      </c>
      <c r="J111" s="557">
        <v>26144</v>
      </c>
      <c r="K111" s="30"/>
      <c r="L111" s="589">
        <f t="shared" si="53"/>
        <v>36192</v>
      </c>
      <c r="M111" s="589">
        <f t="shared" si="53"/>
        <v>26144</v>
      </c>
      <c r="N111" s="8"/>
      <c r="O111" s="221">
        <f>IF(P111="Yes",'MD Rates'!$H$1,R111)</f>
        <v>42826</v>
      </c>
      <c r="P111" s="11" t="str">
        <f t="shared" si="1"/>
        <v>No</v>
      </c>
      <c r="R111" s="256">
        <v>42826</v>
      </c>
      <c r="T111" s="64"/>
      <c r="U111" s="64"/>
      <c r="V111" s="64"/>
    </row>
    <row r="112" spans="1:22" ht="14.5" hidden="1" x14ac:dyDescent="0.35">
      <c r="A112" s="625" t="s">
        <v>63</v>
      </c>
      <c r="B112" s="106" t="s">
        <v>1014</v>
      </c>
      <c r="C112" s="560" t="s">
        <v>778</v>
      </c>
      <c r="D112" s="557" t="s">
        <v>66</v>
      </c>
      <c r="E112" s="30"/>
      <c r="F112" s="557" t="s">
        <v>550</v>
      </c>
      <c r="G112" s="30"/>
      <c r="H112" s="30"/>
      <c r="I112" s="557">
        <v>36192</v>
      </c>
      <c r="J112" s="557">
        <v>26144</v>
      </c>
      <c r="K112" s="30"/>
      <c r="L112" s="589">
        <f t="shared" si="53"/>
        <v>36192</v>
      </c>
      <c r="M112" s="589">
        <f t="shared" si="53"/>
        <v>26144</v>
      </c>
      <c r="N112" s="8"/>
      <c r="O112" s="221">
        <f>IF(P112="Yes",'MD Rates'!$H$1,R112)</f>
        <v>42826</v>
      </c>
      <c r="P112" s="11" t="str">
        <f t="shared" si="1"/>
        <v>No</v>
      </c>
      <c r="R112" s="256">
        <v>42826</v>
      </c>
      <c r="T112" s="64"/>
      <c r="U112" s="64"/>
      <c r="V112" s="64"/>
    </row>
    <row r="113" spans="1:22" ht="14.5" hidden="1" x14ac:dyDescent="0.35">
      <c r="A113" s="625" t="s">
        <v>63</v>
      </c>
      <c r="B113" s="106" t="s">
        <v>1014</v>
      </c>
      <c r="C113" s="560" t="s">
        <v>778</v>
      </c>
      <c r="D113" s="557" t="s">
        <v>66</v>
      </c>
      <c r="E113" s="30"/>
      <c r="F113" s="557" t="s">
        <v>551</v>
      </c>
      <c r="G113" s="30"/>
      <c r="H113" s="30"/>
      <c r="I113" s="557">
        <v>36192</v>
      </c>
      <c r="J113" s="557">
        <v>26144</v>
      </c>
      <c r="K113" s="30"/>
      <c r="L113" s="589">
        <f t="shared" si="53"/>
        <v>36192</v>
      </c>
      <c r="M113" s="589">
        <f t="shared" si="53"/>
        <v>26144</v>
      </c>
      <c r="N113" s="8"/>
      <c r="O113" s="221">
        <f>IF(P113="Yes",'MD Rates'!$H$1,R113)</f>
        <v>42826</v>
      </c>
      <c r="P113" s="11" t="str">
        <f t="shared" si="1"/>
        <v>No</v>
      </c>
      <c r="R113" s="256">
        <v>42826</v>
      </c>
      <c r="T113" s="64"/>
      <c r="U113" s="64"/>
      <c r="V113" s="64"/>
    </row>
    <row r="114" spans="1:22" ht="14.5" hidden="1" x14ac:dyDescent="0.35">
      <c r="A114" s="625" t="s">
        <v>63</v>
      </c>
      <c r="B114" s="106" t="s">
        <v>1014</v>
      </c>
      <c r="C114" s="560" t="s">
        <v>778</v>
      </c>
      <c r="D114" s="557" t="s">
        <v>1252</v>
      </c>
      <c r="E114" s="30"/>
      <c r="F114" s="557" t="s">
        <v>550</v>
      </c>
      <c r="G114" s="30"/>
      <c r="H114" s="30"/>
      <c r="I114" s="557">
        <v>36192</v>
      </c>
      <c r="J114" s="557">
        <v>26144</v>
      </c>
      <c r="K114" s="30"/>
      <c r="L114" s="589">
        <f t="shared" ref="L114:M114" si="54">L113</f>
        <v>36192</v>
      </c>
      <c r="M114" s="589">
        <f t="shared" si="54"/>
        <v>26144</v>
      </c>
      <c r="N114" s="8"/>
      <c r="O114" s="221">
        <f>IF(P114="Yes",'MD Rates'!$H$1,R114)</f>
        <v>44287</v>
      </c>
      <c r="P114" s="11" t="str">
        <f t="shared" si="1"/>
        <v>No</v>
      </c>
      <c r="R114" s="256">
        <v>44287</v>
      </c>
      <c r="T114" s="64"/>
      <c r="U114" s="64"/>
      <c r="V114" s="64"/>
    </row>
    <row r="115" spans="1:22" ht="14.5" hidden="1" x14ac:dyDescent="0.35">
      <c r="A115" s="625" t="s">
        <v>63</v>
      </c>
      <c r="B115" s="106" t="s">
        <v>1014</v>
      </c>
      <c r="C115" s="560" t="s">
        <v>778</v>
      </c>
      <c r="D115" s="557" t="s">
        <v>1252</v>
      </c>
      <c r="E115" s="30"/>
      <c r="F115" s="557" t="s">
        <v>551</v>
      </c>
      <c r="G115" s="30"/>
      <c r="H115" s="30"/>
      <c r="I115" s="557">
        <v>36192</v>
      </c>
      <c r="J115" s="557">
        <v>26144</v>
      </c>
      <c r="K115" s="30"/>
      <c r="L115" s="589">
        <f t="shared" ref="L115:M115" si="55">L114</f>
        <v>36192</v>
      </c>
      <c r="M115" s="589">
        <f t="shared" si="55"/>
        <v>26144</v>
      </c>
      <c r="N115" s="8"/>
      <c r="O115" s="221">
        <f>IF(P115="Yes",'MD Rates'!$H$1,R115)</f>
        <v>44287</v>
      </c>
      <c r="P115" s="11" t="str">
        <f t="shared" si="1"/>
        <v>No</v>
      </c>
      <c r="R115" s="256">
        <v>44287</v>
      </c>
      <c r="T115" s="64"/>
      <c r="U115" s="64"/>
      <c r="V115" s="64"/>
    </row>
    <row r="116" spans="1:22" ht="14.5" hidden="1" x14ac:dyDescent="0.35">
      <c r="A116" s="625" t="s">
        <v>63</v>
      </c>
      <c r="B116" s="106" t="s">
        <v>1014</v>
      </c>
      <c r="C116" s="560" t="s">
        <v>778</v>
      </c>
      <c r="D116" s="557" t="s">
        <v>1253</v>
      </c>
      <c r="E116" s="30"/>
      <c r="F116" s="557" t="s">
        <v>550</v>
      </c>
      <c r="G116" s="30"/>
      <c r="H116" s="30"/>
      <c r="I116" s="557">
        <v>36192</v>
      </c>
      <c r="J116" s="557">
        <v>26144</v>
      </c>
      <c r="K116" s="30"/>
      <c r="L116" s="589">
        <f t="shared" ref="L116:M116" si="56">L115</f>
        <v>36192</v>
      </c>
      <c r="M116" s="589">
        <f t="shared" si="56"/>
        <v>26144</v>
      </c>
      <c r="N116" s="8"/>
      <c r="O116" s="221">
        <f>IF(P116="Yes",'MD Rates'!$H$1,R116)</f>
        <v>44287</v>
      </c>
      <c r="P116" s="11" t="str">
        <f t="shared" si="1"/>
        <v>No</v>
      </c>
      <c r="R116" s="256">
        <v>44287</v>
      </c>
      <c r="T116" s="64"/>
      <c r="U116" s="64"/>
      <c r="V116" s="64"/>
    </row>
    <row r="117" spans="1:22" ht="14.5" hidden="1" x14ac:dyDescent="0.35">
      <c r="A117" s="625" t="s">
        <v>63</v>
      </c>
      <c r="B117" s="106" t="s">
        <v>1014</v>
      </c>
      <c r="C117" s="560" t="s">
        <v>778</v>
      </c>
      <c r="D117" s="557" t="s">
        <v>1253</v>
      </c>
      <c r="E117" s="30"/>
      <c r="F117" s="557" t="s">
        <v>551</v>
      </c>
      <c r="G117" s="30"/>
      <c r="H117" s="30"/>
      <c r="I117" s="557">
        <v>36192</v>
      </c>
      <c r="J117" s="557">
        <v>26144</v>
      </c>
      <c r="K117" s="30"/>
      <c r="L117" s="589">
        <f t="shared" ref="L117:M117" si="57">L116</f>
        <v>36192</v>
      </c>
      <c r="M117" s="589">
        <f t="shared" si="57"/>
        <v>26144</v>
      </c>
      <c r="N117" s="8"/>
      <c r="O117" s="221">
        <f>IF(P117="Yes",'MD Rates'!$H$1,R117)</f>
        <v>44287</v>
      </c>
      <c r="P117" s="11" t="str">
        <f t="shared" si="1"/>
        <v>No</v>
      </c>
      <c r="R117" s="256">
        <v>44287</v>
      </c>
      <c r="T117" s="64"/>
      <c r="U117" s="64"/>
      <c r="V117" s="64"/>
    </row>
    <row r="118" spans="1:22" ht="14.5" hidden="1" x14ac:dyDescent="0.35">
      <c r="A118" s="625" t="s">
        <v>63</v>
      </c>
      <c r="B118" s="106" t="s">
        <v>1014</v>
      </c>
      <c r="C118" s="560" t="s">
        <v>778</v>
      </c>
      <c r="D118" s="557" t="s">
        <v>1258</v>
      </c>
      <c r="E118" s="30"/>
      <c r="F118" s="557" t="s">
        <v>550</v>
      </c>
      <c r="G118" s="30"/>
      <c r="H118" s="30"/>
      <c r="I118" s="557">
        <v>36192</v>
      </c>
      <c r="J118" s="557">
        <v>26144</v>
      </c>
      <c r="K118" s="30"/>
      <c r="L118" s="589">
        <f t="shared" ref="L118:M118" si="58">L117</f>
        <v>36192</v>
      </c>
      <c r="M118" s="589">
        <f t="shared" si="58"/>
        <v>26144</v>
      </c>
      <c r="N118" s="8"/>
      <c r="O118" s="221">
        <f>IF(P118="Yes",'MD Rates'!$H$1,R118)</f>
        <v>44287</v>
      </c>
      <c r="P118" s="11" t="str">
        <f t="shared" si="1"/>
        <v>No</v>
      </c>
      <c r="R118" s="256">
        <v>44287</v>
      </c>
      <c r="T118" s="64"/>
      <c r="U118" s="64"/>
      <c r="V118" s="64"/>
    </row>
    <row r="119" spans="1:22" ht="14.5" hidden="1" x14ac:dyDescent="0.35">
      <c r="A119" s="625" t="s">
        <v>63</v>
      </c>
      <c r="B119" s="106" t="s">
        <v>1014</v>
      </c>
      <c r="C119" s="560" t="s">
        <v>778</v>
      </c>
      <c r="D119" s="557" t="s">
        <v>1258</v>
      </c>
      <c r="E119" s="30"/>
      <c r="F119" s="557" t="s">
        <v>551</v>
      </c>
      <c r="G119" s="30"/>
      <c r="H119" s="30"/>
      <c r="I119" s="557">
        <v>36192</v>
      </c>
      <c r="J119" s="557">
        <v>26144</v>
      </c>
      <c r="K119" s="30"/>
      <c r="L119" s="589">
        <f t="shared" ref="L119:M119" si="59">L118</f>
        <v>36192</v>
      </c>
      <c r="M119" s="589">
        <f t="shared" si="59"/>
        <v>26144</v>
      </c>
      <c r="N119" s="8"/>
      <c r="O119" s="221">
        <f>IF(P119="Yes",'MD Rates'!$H$1,R119)</f>
        <v>44287</v>
      </c>
      <c r="P119" s="11" t="str">
        <f t="shared" si="1"/>
        <v>No</v>
      </c>
      <c r="R119" s="256">
        <v>44287</v>
      </c>
      <c r="T119" s="64"/>
      <c r="U119" s="64"/>
      <c r="V119" s="64"/>
    </row>
    <row r="120" spans="1:22" ht="14.5" hidden="1" x14ac:dyDescent="0.35">
      <c r="A120" s="625" t="s">
        <v>63</v>
      </c>
      <c r="B120" s="106" t="s">
        <v>1014</v>
      </c>
      <c r="C120" s="560" t="s">
        <v>778</v>
      </c>
      <c r="D120" s="557" t="s">
        <v>1259</v>
      </c>
      <c r="E120" s="30"/>
      <c r="F120" s="557" t="s">
        <v>550</v>
      </c>
      <c r="G120" s="30"/>
      <c r="H120" s="30"/>
      <c r="I120" s="557">
        <v>36192</v>
      </c>
      <c r="J120" s="557">
        <v>26144</v>
      </c>
      <c r="K120" s="30"/>
      <c r="L120" s="589">
        <f t="shared" ref="L120:M120" si="60">L119</f>
        <v>36192</v>
      </c>
      <c r="M120" s="589">
        <f t="shared" si="60"/>
        <v>26144</v>
      </c>
      <c r="N120" s="8"/>
      <c r="O120" s="221">
        <f>IF(P120="Yes",'MD Rates'!$H$1,R120)</f>
        <v>44287</v>
      </c>
      <c r="P120" s="11" t="str">
        <f t="shared" si="1"/>
        <v>No</v>
      </c>
      <c r="R120" s="256">
        <v>44287</v>
      </c>
      <c r="T120" s="64"/>
      <c r="U120" s="64"/>
      <c r="V120" s="64"/>
    </row>
    <row r="121" spans="1:22" ht="14.5" hidden="1" x14ac:dyDescent="0.35">
      <c r="A121" s="625" t="s">
        <v>63</v>
      </c>
      <c r="B121" s="106" t="s">
        <v>1014</v>
      </c>
      <c r="C121" s="560" t="s">
        <v>778</v>
      </c>
      <c r="D121" s="557" t="s">
        <v>1259</v>
      </c>
      <c r="E121" s="30"/>
      <c r="F121" s="557" t="s">
        <v>551</v>
      </c>
      <c r="G121" s="30"/>
      <c r="H121" s="30"/>
      <c r="I121" s="557">
        <v>36192</v>
      </c>
      <c r="J121" s="557">
        <v>26144</v>
      </c>
      <c r="K121" s="30"/>
      <c r="L121" s="589">
        <f t="shared" ref="L121:M122" si="61">L120</f>
        <v>36192</v>
      </c>
      <c r="M121" s="589">
        <f t="shared" si="61"/>
        <v>26144</v>
      </c>
      <c r="N121" s="8"/>
      <c r="O121" s="221">
        <f>IF(P121="Yes",'MD Rates'!$H$1,R121)</f>
        <v>44287</v>
      </c>
      <c r="P121" s="11" t="str">
        <f t="shared" si="1"/>
        <v>No</v>
      </c>
      <c r="R121" s="256">
        <v>44287</v>
      </c>
      <c r="T121" s="64"/>
      <c r="U121" s="64"/>
      <c r="V121" s="64"/>
    </row>
    <row r="122" spans="1:22" ht="14.5" hidden="1" x14ac:dyDescent="0.35">
      <c r="A122" s="625" t="s">
        <v>64</v>
      </c>
      <c r="B122" s="106" t="s">
        <v>1014</v>
      </c>
      <c r="C122" s="560" t="s">
        <v>778</v>
      </c>
      <c r="D122" s="557" t="s">
        <v>58</v>
      </c>
      <c r="E122" s="30"/>
      <c r="F122" s="557" t="s">
        <v>550</v>
      </c>
      <c r="G122" s="30"/>
      <c r="H122" s="30"/>
      <c r="I122" s="557">
        <v>36192</v>
      </c>
      <c r="J122" s="557">
        <v>26144</v>
      </c>
      <c r="K122" s="30"/>
      <c r="L122" s="589">
        <f t="shared" si="61"/>
        <v>36192</v>
      </c>
      <c r="M122" s="589">
        <f>M117</f>
        <v>26144</v>
      </c>
      <c r="N122" s="8"/>
      <c r="O122" s="221">
        <f>IF(P122="Yes",'MD Rates'!$H$1,R122)</f>
        <v>42826</v>
      </c>
      <c r="P122" s="11" t="str">
        <f t="shared" si="1"/>
        <v>No</v>
      </c>
      <c r="R122" s="256">
        <v>42826</v>
      </c>
      <c r="T122" s="64"/>
      <c r="U122" s="64"/>
      <c r="V122" s="64"/>
    </row>
    <row r="123" spans="1:22" ht="14.5" hidden="1" x14ac:dyDescent="0.35">
      <c r="A123" s="625" t="s">
        <v>64</v>
      </c>
      <c r="B123" s="106" t="s">
        <v>1014</v>
      </c>
      <c r="C123" s="560" t="s">
        <v>778</v>
      </c>
      <c r="D123" s="557" t="s">
        <v>58</v>
      </c>
      <c r="E123" s="30"/>
      <c r="F123" s="557" t="s">
        <v>551</v>
      </c>
      <c r="G123" s="30"/>
      <c r="H123" s="30"/>
      <c r="I123" s="557">
        <v>36192</v>
      </c>
      <c r="J123" s="557">
        <v>26144</v>
      </c>
      <c r="K123" s="30"/>
      <c r="L123" s="589">
        <f t="shared" si="53"/>
        <v>36192</v>
      </c>
      <c r="M123" s="589">
        <f t="shared" si="53"/>
        <v>26144</v>
      </c>
      <c r="N123" s="8"/>
      <c r="O123" s="221">
        <f>IF(P123="Yes",'MD Rates'!$H$1,R123)</f>
        <v>42826</v>
      </c>
      <c r="P123" s="11" t="str">
        <f t="shared" si="1"/>
        <v>No</v>
      </c>
      <c r="R123" s="256">
        <v>42826</v>
      </c>
      <c r="T123" s="64"/>
      <c r="U123" s="64"/>
      <c r="V123" s="64"/>
    </row>
    <row r="124" spans="1:22" ht="14.5" hidden="1" x14ac:dyDescent="0.35">
      <c r="A124" s="625" t="s">
        <v>64</v>
      </c>
      <c r="B124" s="106" t="s">
        <v>1014</v>
      </c>
      <c r="C124" s="560" t="s">
        <v>778</v>
      </c>
      <c r="D124" s="557" t="s">
        <v>65</v>
      </c>
      <c r="E124" s="30"/>
      <c r="F124" s="557" t="s">
        <v>550</v>
      </c>
      <c r="G124" s="30"/>
      <c r="H124" s="30"/>
      <c r="I124" s="557">
        <v>36192</v>
      </c>
      <c r="J124" s="557">
        <v>26144</v>
      </c>
      <c r="K124" s="30"/>
      <c r="L124" s="589">
        <f t="shared" si="53"/>
        <v>36192</v>
      </c>
      <c r="M124" s="589">
        <f t="shared" si="53"/>
        <v>26144</v>
      </c>
      <c r="N124" s="8"/>
      <c r="O124" s="221">
        <f>IF(P124="Yes",'MD Rates'!$H$1,R124)</f>
        <v>42826</v>
      </c>
      <c r="P124" s="11" t="str">
        <f t="shared" si="1"/>
        <v>No</v>
      </c>
      <c r="R124" s="256">
        <v>42826</v>
      </c>
      <c r="T124" s="64"/>
      <c r="U124" s="64"/>
      <c r="V124" s="64"/>
    </row>
    <row r="125" spans="1:22" ht="14.5" hidden="1" x14ac:dyDescent="0.35">
      <c r="A125" s="625" t="s">
        <v>64</v>
      </c>
      <c r="B125" s="106" t="s">
        <v>1014</v>
      </c>
      <c r="C125" s="560" t="s">
        <v>778</v>
      </c>
      <c r="D125" s="557" t="s">
        <v>65</v>
      </c>
      <c r="E125" s="30"/>
      <c r="F125" s="557" t="s">
        <v>551</v>
      </c>
      <c r="G125" s="30"/>
      <c r="H125" s="30"/>
      <c r="I125" s="557">
        <v>36192</v>
      </c>
      <c r="J125" s="557">
        <v>26144</v>
      </c>
      <c r="K125" s="30"/>
      <c r="L125" s="589">
        <f t="shared" si="53"/>
        <v>36192</v>
      </c>
      <c r="M125" s="589">
        <f t="shared" si="53"/>
        <v>26144</v>
      </c>
      <c r="N125" s="8"/>
      <c r="O125" s="221">
        <f>IF(P125="Yes",'MD Rates'!$H$1,R125)</f>
        <v>42826</v>
      </c>
      <c r="P125" s="11" t="str">
        <f t="shared" si="1"/>
        <v>No</v>
      </c>
      <c r="R125" s="256">
        <v>42826</v>
      </c>
      <c r="T125" s="64"/>
      <c r="U125" s="64"/>
      <c r="V125" s="64"/>
    </row>
    <row r="126" spans="1:22" ht="14.5" hidden="1" x14ac:dyDescent="0.35">
      <c r="A126" s="625" t="s">
        <v>64</v>
      </c>
      <c r="B126" s="106" t="s">
        <v>1014</v>
      </c>
      <c r="C126" s="560" t="s">
        <v>778</v>
      </c>
      <c r="D126" s="557" t="s">
        <v>57</v>
      </c>
      <c r="E126" s="30"/>
      <c r="F126" s="557" t="s">
        <v>550</v>
      </c>
      <c r="G126" s="30"/>
      <c r="H126" s="30"/>
      <c r="I126" s="557">
        <v>36192</v>
      </c>
      <c r="J126" s="557">
        <v>26144</v>
      </c>
      <c r="K126" s="30"/>
      <c r="L126" s="589">
        <f t="shared" si="53"/>
        <v>36192</v>
      </c>
      <c r="M126" s="589">
        <f t="shared" si="53"/>
        <v>26144</v>
      </c>
      <c r="N126" s="8"/>
      <c r="O126" s="221">
        <f>IF(P126="Yes",'MD Rates'!$H$1,R126)</f>
        <v>42826</v>
      </c>
      <c r="P126" s="11" t="str">
        <f t="shared" si="1"/>
        <v>No</v>
      </c>
      <c r="R126" s="256">
        <v>42826</v>
      </c>
      <c r="T126" s="64"/>
      <c r="U126" s="64"/>
      <c r="V126" s="64"/>
    </row>
    <row r="127" spans="1:22" ht="14.5" hidden="1" x14ac:dyDescent="0.35">
      <c r="A127" s="625" t="s">
        <v>64</v>
      </c>
      <c r="B127" s="106" t="s">
        <v>1014</v>
      </c>
      <c r="C127" s="560" t="s">
        <v>778</v>
      </c>
      <c r="D127" s="557" t="s">
        <v>57</v>
      </c>
      <c r="E127" s="30"/>
      <c r="F127" s="557" t="s">
        <v>551</v>
      </c>
      <c r="G127" s="30"/>
      <c r="H127" s="30"/>
      <c r="I127" s="557">
        <v>36192</v>
      </c>
      <c r="J127" s="557">
        <v>26144</v>
      </c>
      <c r="K127" s="30"/>
      <c r="L127" s="589">
        <f t="shared" si="53"/>
        <v>36192</v>
      </c>
      <c r="M127" s="589">
        <f t="shared" si="53"/>
        <v>26144</v>
      </c>
      <c r="N127" s="8"/>
      <c r="O127" s="221">
        <f>IF(P127="Yes",'MD Rates'!$H$1,R127)</f>
        <v>42826</v>
      </c>
      <c r="P127" s="11" t="str">
        <f t="shared" ref="P127:P352" si="62">IF(I127&lt;&gt;L127,"Yes","No")</f>
        <v>No</v>
      </c>
      <c r="R127" s="256">
        <v>42826</v>
      </c>
      <c r="T127" s="64"/>
      <c r="U127" s="64"/>
      <c r="V127" s="64"/>
    </row>
    <row r="128" spans="1:22" ht="14.5" hidden="1" x14ac:dyDescent="0.35">
      <c r="A128" s="625" t="s">
        <v>64</v>
      </c>
      <c r="B128" s="106" t="s">
        <v>1014</v>
      </c>
      <c r="C128" s="560" t="s">
        <v>778</v>
      </c>
      <c r="D128" s="557" t="s">
        <v>66</v>
      </c>
      <c r="E128" s="30"/>
      <c r="F128" s="557" t="s">
        <v>550</v>
      </c>
      <c r="G128" s="30"/>
      <c r="H128" s="30"/>
      <c r="I128" s="557">
        <v>36192</v>
      </c>
      <c r="J128" s="557">
        <v>26144</v>
      </c>
      <c r="K128" s="30"/>
      <c r="L128" s="589">
        <f t="shared" si="53"/>
        <v>36192</v>
      </c>
      <c r="M128" s="589">
        <f t="shared" si="53"/>
        <v>26144</v>
      </c>
      <c r="N128" s="8"/>
      <c r="O128" s="221">
        <f>IF(P128="Yes",'MD Rates'!$H$1,R128)</f>
        <v>42826</v>
      </c>
      <c r="P128" s="11" t="str">
        <f t="shared" si="62"/>
        <v>No</v>
      </c>
      <c r="R128" s="256">
        <v>42826</v>
      </c>
      <c r="T128" s="64"/>
      <c r="U128" s="64"/>
      <c r="V128" s="64"/>
    </row>
    <row r="129" spans="1:22" ht="14.5" hidden="1" x14ac:dyDescent="0.35">
      <c r="A129" s="625" t="s">
        <v>64</v>
      </c>
      <c r="B129" s="106" t="s">
        <v>1014</v>
      </c>
      <c r="C129" s="560" t="s">
        <v>778</v>
      </c>
      <c r="D129" s="557" t="s">
        <v>66</v>
      </c>
      <c r="E129" s="30"/>
      <c r="F129" s="557" t="s">
        <v>551</v>
      </c>
      <c r="G129" s="30"/>
      <c r="H129" s="30"/>
      <c r="I129" s="557">
        <v>36192</v>
      </c>
      <c r="J129" s="557">
        <v>26144</v>
      </c>
      <c r="K129" s="30"/>
      <c r="L129" s="589">
        <f t="shared" si="53"/>
        <v>36192</v>
      </c>
      <c r="M129" s="589">
        <f t="shared" si="53"/>
        <v>26144</v>
      </c>
      <c r="N129" s="8"/>
      <c r="O129" s="221">
        <f>IF(P129="Yes",'MD Rates'!$H$1,R129)</f>
        <v>42826</v>
      </c>
      <c r="P129" s="11" t="str">
        <f t="shared" si="62"/>
        <v>No</v>
      </c>
      <c r="R129" s="256">
        <v>42826</v>
      </c>
      <c r="T129" s="64"/>
      <c r="U129" s="64"/>
      <c r="V129" s="64"/>
    </row>
    <row r="130" spans="1:22" ht="14.5" hidden="1" x14ac:dyDescent="0.35">
      <c r="A130" s="625" t="s">
        <v>64</v>
      </c>
      <c r="B130" s="106" t="s">
        <v>1014</v>
      </c>
      <c r="C130" s="560" t="s">
        <v>778</v>
      </c>
      <c r="D130" s="557" t="s">
        <v>1252</v>
      </c>
      <c r="E130" s="30"/>
      <c r="F130" s="557" t="s">
        <v>550</v>
      </c>
      <c r="G130" s="30"/>
      <c r="H130" s="30"/>
      <c r="I130" s="557">
        <v>36192</v>
      </c>
      <c r="J130" s="557">
        <v>26144</v>
      </c>
      <c r="K130" s="30"/>
      <c r="L130" s="589">
        <f t="shared" ref="L130:M130" si="63">L129</f>
        <v>36192</v>
      </c>
      <c r="M130" s="589">
        <f t="shared" si="63"/>
        <v>26144</v>
      </c>
      <c r="N130" s="8"/>
      <c r="O130" s="221">
        <f>IF(P130="Yes",'MD Rates'!$H$1,R130)</f>
        <v>44287</v>
      </c>
      <c r="P130" s="11" t="str">
        <f t="shared" si="62"/>
        <v>No</v>
      </c>
      <c r="R130" s="256">
        <v>44287</v>
      </c>
      <c r="T130" s="64"/>
      <c r="U130" s="64"/>
      <c r="V130" s="64"/>
    </row>
    <row r="131" spans="1:22" ht="14.5" hidden="1" x14ac:dyDescent="0.35">
      <c r="A131" s="625" t="s">
        <v>64</v>
      </c>
      <c r="B131" s="106" t="s">
        <v>1014</v>
      </c>
      <c r="C131" s="560" t="s">
        <v>778</v>
      </c>
      <c r="D131" s="557" t="s">
        <v>1252</v>
      </c>
      <c r="E131" s="30"/>
      <c r="F131" s="557" t="s">
        <v>551</v>
      </c>
      <c r="G131" s="30"/>
      <c r="H131" s="30"/>
      <c r="I131" s="557">
        <v>36192</v>
      </c>
      <c r="J131" s="557">
        <v>26144</v>
      </c>
      <c r="K131" s="30"/>
      <c r="L131" s="589">
        <f t="shared" ref="L131:M131" si="64">L130</f>
        <v>36192</v>
      </c>
      <c r="M131" s="589">
        <f t="shared" si="64"/>
        <v>26144</v>
      </c>
      <c r="N131" s="8"/>
      <c r="O131" s="221">
        <f>IF(P131="Yes",'MD Rates'!$H$1,R131)</f>
        <v>44287</v>
      </c>
      <c r="P131" s="11" t="str">
        <f t="shared" si="62"/>
        <v>No</v>
      </c>
      <c r="R131" s="256">
        <v>44287</v>
      </c>
      <c r="T131" s="64"/>
      <c r="U131" s="64"/>
      <c r="V131" s="64"/>
    </row>
    <row r="132" spans="1:22" ht="14.5" hidden="1" x14ac:dyDescent="0.35">
      <c r="A132" s="625" t="s">
        <v>64</v>
      </c>
      <c r="B132" s="106" t="s">
        <v>1014</v>
      </c>
      <c r="C132" s="560" t="s">
        <v>778</v>
      </c>
      <c r="D132" s="557" t="s">
        <v>1253</v>
      </c>
      <c r="E132" s="30"/>
      <c r="F132" s="557" t="s">
        <v>550</v>
      </c>
      <c r="G132" s="30"/>
      <c r="H132" s="30"/>
      <c r="I132" s="557">
        <v>36192</v>
      </c>
      <c r="J132" s="557">
        <v>26144</v>
      </c>
      <c r="K132" s="30"/>
      <c r="L132" s="589">
        <f t="shared" ref="L132:M132" si="65">L131</f>
        <v>36192</v>
      </c>
      <c r="M132" s="589">
        <f t="shared" si="65"/>
        <v>26144</v>
      </c>
      <c r="N132" s="8"/>
      <c r="O132" s="221">
        <f>IF(P132="Yes",'MD Rates'!$H$1,R132)</f>
        <v>44287</v>
      </c>
      <c r="P132" s="11" t="str">
        <f t="shared" si="62"/>
        <v>No</v>
      </c>
      <c r="R132" s="256">
        <v>44287</v>
      </c>
      <c r="T132" s="64"/>
      <c r="U132" s="64"/>
      <c r="V132" s="64"/>
    </row>
    <row r="133" spans="1:22" ht="14.5" hidden="1" x14ac:dyDescent="0.35">
      <c r="A133" s="625" t="s">
        <v>64</v>
      </c>
      <c r="B133" s="106" t="s">
        <v>1014</v>
      </c>
      <c r="C133" s="560" t="s">
        <v>778</v>
      </c>
      <c r="D133" s="557" t="s">
        <v>1253</v>
      </c>
      <c r="E133" s="30"/>
      <c r="F133" s="557" t="s">
        <v>551</v>
      </c>
      <c r="G133" s="30"/>
      <c r="H133" s="30"/>
      <c r="I133" s="557">
        <v>36192</v>
      </c>
      <c r="J133" s="557">
        <v>26144</v>
      </c>
      <c r="K133" s="30"/>
      <c r="L133" s="589">
        <f t="shared" ref="L133:M133" si="66">L132</f>
        <v>36192</v>
      </c>
      <c r="M133" s="589">
        <f t="shared" si="66"/>
        <v>26144</v>
      </c>
      <c r="N133" s="8"/>
      <c r="O133" s="221">
        <f>IF(P133="Yes",'MD Rates'!$H$1,R133)</f>
        <v>44287</v>
      </c>
      <c r="P133" s="11" t="str">
        <f t="shared" si="62"/>
        <v>No</v>
      </c>
      <c r="R133" s="256">
        <v>44287</v>
      </c>
      <c r="T133" s="64"/>
      <c r="U133" s="64"/>
      <c r="V133" s="64"/>
    </row>
    <row r="134" spans="1:22" ht="14.5" hidden="1" x14ac:dyDescent="0.35">
      <c r="A134" s="625" t="s">
        <v>64</v>
      </c>
      <c r="B134" s="106" t="s">
        <v>1014</v>
      </c>
      <c r="C134" s="560" t="s">
        <v>778</v>
      </c>
      <c r="D134" s="557" t="s">
        <v>1258</v>
      </c>
      <c r="E134" s="30"/>
      <c r="F134" s="557" t="s">
        <v>550</v>
      </c>
      <c r="G134" s="30"/>
      <c r="H134" s="30"/>
      <c r="I134" s="557">
        <v>36192</v>
      </c>
      <c r="J134" s="557">
        <v>26144</v>
      </c>
      <c r="K134" s="30"/>
      <c r="L134" s="589">
        <f t="shared" ref="L134:M134" si="67">L133</f>
        <v>36192</v>
      </c>
      <c r="M134" s="589">
        <f t="shared" si="67"/>
        <v>26144</v>
      </c>
      <c r="N134" s="8"/>
      <c r="O134" s="221">
        <f>IF(P134="Yes",'MD Rates'!$H$1,R134)</f>
        <v>44287</v>
      </c>
      <c r="P134" s="11" t="str">
        <f t="shared" si="62"/>
        <v>No</v>
      </c>
      <c r="R134" s="256">
        <v>44287</v>
      </c>
      <c r="T134" s="64"/>
      <c r="U134" s="64"/>
      <c r="V134" s="64"/>
    </row>
    <row r="135" spans="1:22" ht="14.5" hidden="1" x14ac:dyDescent="0.35">
      <c r="A135" s="625" t="s">
        <v>64</v>
      </c>
      <c r="B135" s="106" t="s">
        <v>1014</v>
      </c>
      <c r="C135" s="560" t="s">
        <v>778</v>
      </c>
      <c r="D135" s="557" t="s">
        <v>1258</v>
      </c>
      <c r="E135" s="30"/>
      <c r="F135" s="557" t="s">
        <v>551</v>
      </c>
      <c r="G135" s="30"/>
      <c r="H135" s="30"/>
      <c r="I135" s="557">
        <v>36192</v>
      </c>
      <c r="J135" s="557">
        <v>26144</v>
      </c>
      <c r="K135" s="30"/>
      <c r="L135" s="589">
        <f t="shared" ref="L135:M135" si="68">L134</f>
        <v>36192</v>
      </c>
      <c r="M135" s="589">
        <f t="shared" si="68"/>
        <v>26144</v>
      </c>
      <c r="N135" s="8"/>
      <c r="O135" s="221">
        <f>IF(P135="Yes",'MD Rates'!$H$1,R135)</f>
        <v>44287</v>
      </c>
      <c r="P135" s="11" t="str">
        <f t="shared" si="62"/>
        <v>No</v>
      </c>
      <c r="R135" s="256">
        <v>44287</v>
      </c>
      <c r="T135" s="64"/>
      <c r="U135" s="64"/>
      <c r="V135" s="64"/>
    </row>
    <row r="136" spans="1:22" ht="14.5" hidden="1" x14ac:dyDescent="0.35">
      <c r="A136" s="625" t="s">
        <v>64</v>
      </c>
      <c r="B136" s="106" t="s">
        <v>1014</v>
      </c>
      <c r="C136" s="560" t="s">
        <v>778</v>
      </c>
      <c r="D136" s="557" t="s">
        <v>1259</v>
      </c>
      <c r="E136" s="30"/>
      <c r="F136" s="557" t="s">
        <v>550</v>
      </c>
      <c r="G136" s="30"/>
      <c r="H136" s="30"/>
      <c r="I136" s="557">
        <v>36192</v>
      </c>
      <c r="J136" s="557">
        <v>26144</v>
      </c>
      <c r="K136" s="30"/>
      <c r="L136" s="589">
        <f t="shared" ref="L136:M136" si="69">L135</f>
        <v>36192</v>
      </c>
      <c r="M136" s="589">
        <f t="shared" si="69"/>
        <v>26144</v>
      </c>
      <c r="N136" s="8"/>
      <c r="O136" s="221">
        <f>IF(P136="Yes",'MD Rates'!$H$1,R136)</f>
        <v>44287</v>
      </c>
      <c r="P136" s="11" t="str">
        <f t="shared" si="62"/>
        <v>No</v>
      </c>
      <c r="R136" s="256">
        <v>44287</v>
      </c>
      <c r="T136" s="64"/>
      <c r="U136" s="64"/>
      <c r="V136" s="64"/>
    </row>
    <row r="137" spans="1:22" ht="14.5" hidden="1" x14ac:dyDescent="0.35">
      <c r="A137" s="625" t="s">
        <v>64</v>
      </c>
      <c r="B137" s="106" t="s">
        <v>1014</v>
      </c>
      <c r="C137" s="560" t="s">
        <v>778</v>
      </c>
      <c r="D137" s="557" t="s">
        <v>1259</v>
      </c>
      <c r="E137" s="30"/>
      <c r="F137" s="557" t="s">
        <v>551</v>
      </c>
      <c r="G137" s="30"/>
      <c r="H137" s="30"/>
      <c r="I137" s="557">
        <v>36192</v>
      </c>
      <c r="J137" s="557">
        <v>26144</v>
      </c>
      <c r="K137" s="30"/>
      <c r="L137" s="589">
        <f t="shared" ref="L137:M138" si="70">L136</f>
        <v>36192</v>
      </c>
      <c r="M137" s="589">
        <f t="shared" si="70"/>
        <v>26144</v>
      </c>
      <c r="N137" s="8"/>
      <c r="O137" s="221">
        <f>IF(P137="Yes",'MD Rates'!$H$1,R137)</f>
        <v>44287</v>
      </c>
      <c r="P137" s="11" t="str">
        <f t="shared" si="62"/>
        <v>No</v>
      </c>
      <c r="R137" s="256">
        <v>44287</v>
      </c>
      <c r="T137" s="64"/>
      <c r="U137" s="64"/>
      <c r="V137" s="64"/>
    </row>
    <row r="138" spans="1:22" ht="14.5" hidden="1" x14ac:dyDescent="0.35">
      <c r="A138" s="625" t="s">
        <v>890</v>
      </c>
      <c r="B138" s="106" t="s">
        <v>1014</v>
      </c>
      <c r="C138" s="560" t="s">
        <v>778</v>
      </c>
      <c r="D138" s="557" t="s">
        <v>58</v>
      </c>
      <c r="E138" s="30"/>
      <c r="F138" s="557" t="s">
        <v>550</v>
      </c>
      <c r="G138" s="30"/>
      <c r="H138" s="30"/>
      <c r="I138" s="557">
        <v>36192</v>
      </c>
      <c r="J138" s="557">
        <v>26144</v>
      </c>
      <c r="K138" s="30"/>
      <c r="L138" s="589">
        <f t="shared" si="70"/>
        <v>36192</v>
      </c>
      <c r="M138" s="589">
        <f>M133</f>
        <v>26144</v>
      </c>
      <c r="N138" s="8"/>
      <c r="O138" s="221">
        <f>IF(P138="Yes",'MD Rates'!$H$1,R138)</f>
        <v>42826</v>
      </c>
      <c r="P138" s="11" t="str">
        <f t="shared" si="62"/>
        <v>No</v>
      </c>
      <c r="R138" s="256">
        <v>42826</v>
      </c>
      <c r="T138" s="64"/>
      <c r="U138" s="64"/>
      <c r="V138" s="64"/>
    </row>
    <row r="139" spans="1:22" ht="14.5" hidden="1" x14ac:dyDescent="0.35">
      <c r="A139" s="625" t="s">
        <v>890</v>
      </c>
      <c r="B139" s="106" t="s">
        <v>1014</v>
      </c>
      <c r="C139" s="560" t="s">
        <v>778</v>
      </c>
      <c r="D139" s="557" t="s">
        <v>58</v>
      </c>
      <c r="E139" s="30"/>
      <c r="F139" s="557" t="s">
        <v>551</v>
      </c>
      <c r="G139" s="30"/>
      <c r="H139" s="30"/>
      <c r="I139" s="557">
        <v>36192</v>
      </c>
      <c r="J139" s="557">
        <v>26144</v>
      </c>
      <c r="K139" s="30"/>
      <c r="L139" s="589">
        <f t="shared" si="53"/>
        <v>36192</v>
      </c>
      <c r="M139" s="589">
        <f t="shared" si="53"/>
        <v>26144</v>
      </c>
      <c r="N139" s="8"/>
      <c r="O139" s="221">
        <f>IF(P139="Yes",'MD Rates'!$H$1,R139)</f>
        <v>42826</v>
      </c>
      <c r="P139" s="11" t="str">
        <f t="shared" si="62"/>
        <v>No</v>
      </c>
      <c r="R139" s="256">
        <v>42826</v>
      </c>
      <c r="T139" s="64"/>
      <c r="U139" s="64"/>
      <c r="V139" s="64"/>
    </row>
    <row r="140" spans="1:22" ht="14.5" hidden="1" x14ac:dyDescent="0.35">
      <c r="A140" s="625" t="s">
        <v>890</v>
      </c>
      <c r="B140" s="106" t="s">
        <v>1014</v>
      </c>
      <c r="C140" s="560" t="s">
        <v>778</v>
      </c>
      <c r="D140" s="557" t="s">
        <v>65</v>
      </c>
      <c r="E140" s="30"/>
      <c r="F140" s="557" t="s">
        <v>550</v>
      </c>
      <c r="G140" s="30"/>
      <c r="H140" s="30"/>
      <c r="I140" s="557">
        <v>36192</v>
      </c>
      <c r="J140" s="557">
        <v>26144</v>
      </c>
      <c r="K140" s="30"/>
      <c r="L140" s="589">
        <f t="shared" ref="L140:M171" si="71">L139</f>
        <v>36192</v>
      </c>
      <c r="M140" s="589">
        <f t="shared" si="71"/>
        <v>26144</v>
      </c>
      <c r="N140" s="8"/>
      <c r="O140" s="221">
        <f>IF(P140="Yes",'MD Rates'!$H$1,R140)</f>
        <v>42826</v>
      </c>
      <c r="P140" s="11" t="str">
        <f t="shared" si="62"/>
        <v>No</v>
      </c>
      <c r="R140" s="256">
        <v>42826</v>
      </c>
      <c r="T140" s="64"/>
      <c r="U140" s="64"/>
      <c r="V140" s="64"/>
    </row>
    <row r="141" spans="1:22" ht="14.5" hidden="1" x14ac:dyDescent="0.35">
      <c r="A141" s="625" t="s">
        <v>890</v>
      </c>
      <c r="B141" s="106" t="s">
        <v>1014</v>
      </c>
      <c r="C141" s="560" t="s">
        <v>778</v>
      </c>
      <c r="D141" s="557" t="s">
        <v>65</v>
      </c>
      <c r="E141" s="30"/>
      <c r="F141" s="557" t="s">
        <v>551</v>
      </c>
      <c r="G141" s="30"/>
      <c r="H141" s="30"/>
      <c r="I141" s="557">
        <v>36192</v>
      </c>
      <c r="J141" s="557">
        <v>26144</v>
      </c>
      <c r="K141" s="30"/>
      <c r="L141" s="589">
        <f t="shared" si="71"/>
        <v>36192</v>
      </c>
      <c r="M141" s="589">
        <f t="shared" si="71"/>
        <v>26144</v>
      </c>
      <c r="N141" s="8"/>
      <c r="O141" s="221">
        <f>IF(P141="Yes",'MD Rates'!$H$1,R141)</f>
        <v>42826</v>
      </c>
      <c r="P141" s="11" t="str">
        <f t="shared" si="62"/>
        <v>No</v>
      </c>
      <c r="R141" s="256">
        <v>42826</v>
      </c>
      <c r="T141" s="64"/>
      <c r="U141" s="64"/>
      <c r="V141" s="64"/>
    </row>
    <row r="142" spans="1:22" ht="14.5" hidden="1" x14ac:dyDescent="0.35">
      <c r="A142" s="625" t="s">
        <v>890</v>
      </c>
      <c r="B142" s="106" t="s">
        <v>1014</v>
      </c>
      <c r="C142" s="560" t="s">
        <v>778</v>
      </c>
      <c r="D142" s="557" t="s">
        <v>57</v>
      </c>
      <c r="E142" s="30"/>
      <c r="F142" s="557" t="s">
        <v>550</v>
      </c>
      <c r="G142" s="30"/>
      <c r="H142" s="30"/>
      <c r="I142" s="557">
        <v>36192</v>
      </c>
      <c r="J142" s="557">
        <v>26144</v>
      </c>
      <c r="K142" s="30"/>
      <c r="L142" s="589">
        <f t="shared" si="71"/>
        <v>36192</v>
      </c>
      <c r="M142" s="589">
        <f t="shared" si="71"/>
        <v>26144</v>
      </c>
      <c r="N142" s="8"/>
      <c r="O142" s="221">
        <f>IF(P142="Yes",'MD Rates'!$H$1,R142)</f>
        <v>42826</v>
      </c>
      <c r="P142" s="11" t="str">
        <f t="shared" si="62"/>
        <v>No</v>
      </c>
      <c r="R142" s="256">
        <v>42826</v>
      </c>
      <c r="T142" s="64"/>
      <c r="U142" s="64"/>
      <c r="V142" s="64"/>
    </row>
    <row r="143" spans="1:22" ht="14.5" hidden="1" x14ac:dyDescent="0.35">
      <c r="A143" s="625" t="s">
        <v>890</v>
      </c>
      <c r="B143" s="106" t="s">
        <v>1014</v>
      </c>
      <c r="C143" s="560" t="s">
        <v>778</v>
      </c>
      <c r="D143" s="557" t="s">
        <v>57</v>
      </c>
      <c r="E143" s="30"/>
      <c r="F143" s="557" t="s">
        <v>551</v>
      </c>
      <c r="G143" s="30"/>
      <c r="H143" s="30"/>
      <c r="I143" s="557">
        <v>36192</v>
      </c>
      <c r="J143" s="557">
        <v>26144</v>
      </c>
      <c r="K143" s="30"/>
      <c r="L143" s="589">
        <f t="shared" si="71"/>
        <v>36192</v>
      </c>
      <c r="M143" s="589">
        <f t="shared" si="71"/>
        <v>26144</v>
      </c>
      <c r="N143" s="8"/>
      <c r="O143" s="221">
        <f>IF(P143="Yes",'MD Rates'!$H$1,R143)</f>
        <v>42826</v>
      </c>
      <c r="P143" s="11" t="str">
        <f t="shared" si="62"/>
        <v>No</v>
      </c>
      <c r="R143" s="256">
        <v>42826</v>
      </c>
      <c r="T143" s="64"/>
      <c r="U143" s="64"/>
      <c r="V143" s="64"/>
    </row>
    <row r="144" spans="1:22" ht="14.5" hidden="1" x14ac:dyDescent="0.35">
      <c r="A144" s="625" t="s">
        <v>890</v>
      </c>
      <c r="B144" s="106" t="s">
        <v>1014</v>
      </c>
      <c r="C144" s="560" t="s">
        <v>778</v>
      </c>
      <c r="D144" s="557" t="s">
        <v>66</v>
      </c>
      <c r="E144" s="30"/>
      <c r="F144" s="557" t="s">
        <v>550</v>
      </c>
      <c r="G144" s="30"/>
      <c r="H144" s="30"/>
      <c r="I144" s="557">
        <v>36192</v>
      </c>
      <c r="J144" s="557">
        <v>26144</v>
      </c>
      <c r="K144" s="30"/>
      <c r="L144" s="589">
        <f t="shared" si="71"/>
        <v>36192</v>
      </c>
      <c r="M144" s="589">
        <f t="shared" si="71"/>
        <v>26144</v>
      </c>
      <c r="N144" s="8"/>
      <c r="O144" s="221">
        <f>IF(P144="Yes",'MD Rates'!$H$1,R144)</f>
        <v>42826</v>
      </c>
      <c r="P144" s="11" t="str">
        <f t="shared" si="62"/>
        <v>No</v>
      </c>
      <c r="R144" s="256">
        <v>42826</v>
      </c>
      <c r="T144" s="64"/>
      <c r="U144" s="64"/>
      <c r="V144" s="64"/>
    </row>
    <row r="145" spans="1:22" ht="14.5" hidden="1" x14ac:dyDescent="0.35">
      <c r="A145" s="625" t="s">
        <v>890</v>
      </c>
      <c r="B145" s="106" t="s">
        <v>1014</v>
      </c>
      <c r="C145" s="560" t="s">
        <v>778</v>
      </c>
      <c r="D145" s="557" t="s">
        <v>66</v>
      </c>
      <c r="E145" s="30"/>
      <c r="F145" s="557" t="s">
        <v>551</v>
      </c>
      <c r="G145" s="30"/>
      <c r="H145" s="30"/>
      <c r="I145" s="557">
        <v>36192</v>
      </c>
      <c r="J145" s="557">
        <v>26144</v>
      </c>
      <c r="K145" s="30"/>
      <c r="L145" s="589">
        <f t="shared" si="71"/>
        <v>36192</v>
      </c>
      <c r="M145" s="589">
        <f t="shared" si="71"/>
        <v>26144</v>
      </c>
      <c r="N145" s="8"/>
      <c r="O145" s="221">
        <f>IF(P145="Yes",'MD Rates'!$H$1,R145)</f>
        <v>42826</v>
      </c>
      <c r="P145" s="11" t="str">
        <f t="shared" si="62"/>
        <v>No</v>
      </c>
      <c r="R145" s="256">
        <v>42826</v>
      </c>
      <c r="T145" s="64"/>
      <c r="U145" s="64"/>
      <c r="V145" s="64"/>
    </row>
    <row r="146" spans="1:22" ht="14.5" hidden="1" x14ac:dyDescent="0.35">
      <c r="A146" s="625" t="s">
        <v>890</v>
      </c>
      <c r="B146" s="106" t="s">
        <v>1014</v>
      </c>
      <c r="C146" s="560" t="s">
        <v>778</v>
      </c>
      <c r="D146" s="557" t="s">
        <v>1252</v>
      </c>
      <c r="E146" s="30"/>
      <c r="F146" s="557" t="s">
        <v>550</v>
      </c>
      <c r="G146" s="30"/>
      <c r="H146" s="30"/>
      <c r="I146" s="557">
        <v>36192</v>
      </c>
      <c r="J146" s="557">
        <v>26144</v>
      </c>
      <c r="K146" s="30"/>
      <c r="L146" s="589">
        <f t="shared" ref="L146:M146" si="72">L145</f>
        <v>36192</v>
      </c>
      <c r="M146" s="589">
        <f t="shared" si="72"/>
        <v>26144</v>
      </c>
      <c r="N146" s="8"/>
      <c r="O146" s="221">
        <f>IF(P146="Yes",'MD Rates'!$H$1,R146)</f>
        <v>44287</v>
      </c>
      <c r="P146" s="11" t="str">
        <f t="shared" si="62"/>
        <v>No</v>
      </c>
      <c r="R146" s="256">
        <v>44287</v>
      </c>
      <c r="T146" s="64"/>
      <c r="U146" s="64"/>
      <c r="V146" s="64"/>
    </row>
    <row r="147" spans="1:22" ht="14.5" hidden="1" x14ac:dyDescent="0.35">
      <c r="A147" s="625" t="s">
        <v>890</v>
      </c>
      <c r="B147" s="106" t="s">
        <v>1014</v>
      </c>
      <c r="C147" s="560" t="s">
        <v>778</v>
      </c>
      <c r="D147" s="557" t="s">
        <v>1252</v>
      </c>
      <c r="E147" s="30"/>
      <c r="F147" s="557" t="s">
        <v>551</v>
      </c>
      <c r="G147" s="30"/>
      <c r="H147" s="30"/>
      <c r="I147" s="557">
        <v>36192</v>
      </c>
      <c r="J147" s="557">
        <v>26144</v>
      </c>
      <c r="K147" s="30"/>
      <c r="L147" s="589">
        <f t="shared" ref="L147:M147" si="73">L146</f>
        <v>36192</v>
      </c>
      <c r="M147" s="589">
        <f t="shared" si="73"/>
        <v>26144</v>
      </c>
      <c r="N147" s="8"/>
      <c r="O147" s="221">
        <f>IF(P147="Yes",'MD Rates'!$H$1,R147)</f>
        <v>44287</v>
      </c>
      <c r="P147" s="11" t="str">
        <f t="shared" si="62"/>
        <v>No</v>
      </c>
      <c r="R147" s="256">
        <v>44287</v>
      </c>
      <c r="T147" s="64"/>
      <c r="U147" s="64"/>
      <c r="V147" s="64"/>
    </row>
    <row r="148" spans="1:22" ht="14.5" hidden="1" x14ac:dyDescent="0.35">
      <c r="A148" s="625" t="s">
        <v>890</v>
      </c>
      <c r="B148" s="106" t="s">
        <v>1014</v>
      </c>
      <c r="C148" s="560" t="s">
        <v>778</v>
      </c>
      <c r="D148" s="557" t="s">
        <v>1253</v>
      </c>
      <c r="E148" s="30"/>
      <c r="F148" s="557" t="s">
        <v>550</v>
      </c>
      <c r="G148" s="30"/>
      <c r="H148" s="30"/>
      <c r="I148" s="557">
        <v>36192</v>
      </c>
      <c r="J148" s="557">
        <v>26144</v>
      </c>
      <c r="K148" s="30"/>
      <c r="L148" s="589">
        <f t="shared" ref="L148:M148" si="74">L147</f>
        <v>36192</v>
      </c>
      <c r="M148" s="589">
        <f t="shared" si="74"/>
        <v>26144</v>
      </c>
      <c r="N148" s="8"/>
      <c r="O148" s="221">
        <f>IF(P148="Yes",'MD Rates'!$H$1,R148)</f>
        <v>44287</v>
      </c>
      <c r="P148" s="11" t="str">
        <f t="shared" si="62"/>
        <v>No</v>
      </c>
      <c r="R148" s="256">
        <v>44287</v>
      </c>
      <c r="T148" s="64"/>
      <c r="U148" s="64"/>
      <c r="V148" s="64"/>
    </row>
    <row r="149" spans="1:22" ht="14.5" hidden="1" x14ac:dyDescent="0.35">
      <c r="A149" s="625" t="s">
        <v>890</v>
      </c>
      <c r="B149" s="106" t="s">
        <v>1014</v>
      </c>
      <c r="C149" s="560" t="s">
        <v>778</v>
      </c>
      <c r="D149" s="557" t="s">
        <v>1253</v>
      </c>
      <c r="E149" s="30"/>
      <c r="F149" s="557" t="s">
        <v>551</v>
      </c>
      <c r="G149" s="30"/>
      <c r="H149" s="30"/>
      <c r="I149" s="557">
        <v>36192</v>
      </c>
      <c r="J149" s="557">
        <v>26144</v>
      </c>
      <c r="K149" s="30"/>
      <c r="L149" s="589">
        <f t="shared" ref="L149:M149" si="75">L148</f>
        <v>36192</v>
      </c>
      <c r="M149" s="589">
        <f t="shared" si="75"/>
        <v>26144</v>
      </c>
      <c r="N149" s="8"/>
      <c r="O149" s="221">
        <f>IF(P149="Yes",'MD Rates'!$H$1,R149)</f>
        <v>44287</v>
      </c>
      <c r="P149" s="11" t="str">
        <f t="shared" si="62"/>
        <v>No</v>
      </c>
      <c r="R149" s="256">
        <v>44287</v>
      </c>
      <c r="T149" s="64"/>
      <c r="U149" s="64"/>
      <c r="V149" s="64"/>
    </row>
    <row r="150" spans="1:22" ht="14.5" hidden="1" x14ac:dyDescent="0.35">
      <c r="A150" s="625" t="s">
        <v>890</v>
      </c>
      <c r="B150" s="106" t="s">
        <v>1014</v>
      </c>
      <c r="C150" s="560" t="s">
        <v>778</v>
      </c>
      <c r="D150" s="557" t="s">
        <v>1258</v>
      </c>
      <c r="E150" s="30"/>
      <c r="F150" s="557" t="s">
        <v>550</v>
      </c>
      <c r="G150" s="30"/>
      <c r="H150" s="30"/>
      <c r="I150" s="557">
        <v>36192</v>
      </c>
      <c r="J150" s="557">
        <v>26144</v>
      </c>
      <c r="K150" s="30"/>
      <c r="L150" s="589">
        <f t="shared" ref="L150:M150" si="76">L149</f>
        <v>36192</v>
      </c>
      <c r="M150" s="589">
        <f t="shared" si="76"/>
        <v>26144</v>
      </c>
      <c r="N150" s="8"/>
      <c r="O150" s="221">
        <f>IF(P150="Yes",'MD Rates'!$H$1,R150)</f>
        <v>44287</v>
      </c>
      <c r="P150" s="11" t="str">
        <f t="shared" si="62"/>
        <v>No</v>
      </c>
      <c r="R150" s="256">
        <v>44287</v>
      </c>
      <c r="T150" s="64"/>
      <c r="U150" s="64"/>
      <c r="V150" s="64"/>
    </row>
    <row r="151" spans="1:22" ht="14.5" hidden="1" x14ac:dyDescent="0.35">
      <c r="A151" s="625" t="s">
        <v>890</v>
      </c>
      <c r="B151" s="106" t="s">
        <v>1014</v>
      </c>
      <c r="C151" s="560" t="s">
        <v>778</v>
      </c>
      <c r="D151" s="557" t="s">
        <v>1258</v>
      </c>
      <c r="E151" s="30"/>
      <c r="F151" s="557" t="s">
        <v>551</v>
      </c>
      <c r="G151" s="30"/>
      <c r="H151" s="30"/>
      <c r="I151" s="557">
        <v>36192</v>
      </c>
      <c r="J151" s="557">
        <v>26144</v>
      </c>
      <c r="K151" s="30"/>
      <c r="L151" s="589">
        <f t="shared" ref="L151:M151" si="77">L150</f>
        <v>36192</v>
      </c>
      <c r="M151" s="589">
        <f t="shared" si="77"/>
        <v>26144</v>
      </c>
      <c r="N151" s="8"/>
      <c r="O151" s="221">
        <f>IF(P151="Yes",'MD Rates'!$H$1,R151)</f>
        <v>44287</v>
      </c>
      <c r="P151" s="11" t="str">
        <f t="shared" si="62"/>
        <v>No</v>
      </c>
      <c r="R151" s="256">
        <v>44287</v>
      </c>
      <c r="T151" s="64"/>
      <c r="U151" s="64"/>
      <c r="V151" s="64"/>
    </row>
    <row r="152" spans="1:22" ht="14.5" hidden="1" x14ac:dyDescent="0.35">
      <c r="A152" s="625" t="s">
        <v>890</v>
      </c>
      <c r="B152" s="106" t="s">
        <v>1014</v>
      </c>
      <c r="C152" s="560" t="s">
        <v>778</v>
      </c>
      <c r="D152" s="557" t="s">
        <v>1259</v>
      </c>
      <c r="E152" s="30"/>
      <c r="F152" s="557" t="s">
        <v>550</v>
      </c>
      <c r="G152" s="30"/>
      <c r="H152" s="30"/>
      <c r="I152" s="557">
        <v>36192</v>
      </c>
      <c r="J152" s="557">
        <v>26144</v>
      </c>
      <c r="K152" s="30"/>
      <c r="L152" s="589">
        <f t="shared" ref="L152:M152" si="78">L151</f>
        <v>36192</v>
      </c>
      <c r="M152" s="589">
        <f t="shared" si="78"/>
        <v>26144</v>
      </c>
      <c r="N152" s="8"/>
      <c r="O152" s="221">
        <f>IF(P152="Yes",'MD Rates'!$H$1,R152)</f>
        <v>44287</v>
      </c>
      <c r="P152" s="11" t="str">
        <f t="shared" si="62"/>
        <v>No</v>
      </c>
      <c r="R152" s="256">
        <v>44287</v>
      </c>
      <c r="T152" s="64"/>
      <c r="U152" s="64"/>
      <c r="V152" s="64"/>
    </row>
    <row r="153" spans="1:22" ht="14.5" hidden="1" x14ac:dyDescent="0.35">
      <c r="A153" s="625" t="s">
        <v>890</v>
      </c>
      <c r="B153" s="106" t="s">
        <v>1014</v>
      </c>
      <c r="C153" s="560" t="s">
        <v>778</v>
      </c>
      <c r="D153" s="557" t="s">
        <v>1259</v>
      </c>
      <c r="E153" s="30"/>
      <c r="F153" s="557" t="s">
        <v>551</v>
      </c>
      <c r="G153" s="30"/>
      <c r="H153" s="30"/>
      <c r="I153" s="557">
        <v>36192</v>
      </c>
      <c r="J153" s="557">
        <v>26144</v>
      </c>
      <c r="K153" s="30"/>
      <c r="L153" s="589">
        <f t="shared" ref="L153:M154" si="79">L152</f>
        <v>36192</v>
      </c>
      <c r="M153" s="589">
        <f t="shared" si="79"/>
        <v>26144</v>
      </c>
      <c r="N153" s="8"/>
      <c r="O153" s="221">
        <f>IF(P153="Yes",'MD Rates'!$H$1,R153)</f>
        <v>44287</v>
      </c>
      <c r="P153" s="11" t="str">
        <f t="shared" si="62"/>
        <v>No</v>
      </c>
      <c r="R153" s="256">
        <v>44287</v>
      </c>
      <c r="T153" s="64"/>
      <c r="U153" s="64"/>
      <c r="V153" s="64"/>
    </row>
    <row r="154" spans="1:22" ht="14.5" hidden="1" x14ac:dyDescent="0.35">
      <c r="A154" s="625" t="s">
        <v>891</v>
      </c>
      <c r="B154" s="106" t="s">
        <v>1014</v>
      </c>
      <c r="C154" s="560" t="s">
        <v>778</v>
      </c>
      <c r="D154" s="557" t="s">
        <v>58</v>
      </c>
      <c r="E154" s="30"/>
      <c r="F154" s="557" t="s">
        <v>550</v>
      </c>
      <c r="G154" s="30"/>
      <c r="H154" s="30"/>
      <c r="I154" s="557">
        <v>36192</v>
      </c>
      <c r="J154" s="557">
        <v>26144</v>
      </c>
      <c r="K154" s="30"/>
      <c r="L154" s="589">
        <f t="shared" si="79"/>
        <v>36192</v>
      </c>
      <c r="M154" s="589">
        <f t="shared" si="79"/>
        <v>26144</v>
      </c>
      <c r="N154" s="8"/>
      <c r="O154" s="221">
        <f>IF(P154="Yes",'MD Rates'!$H$1,R154)</f>
        <v>42826</v>
      </c>
      <c r="P154" s="11" t="str">
        <f t="shared" si="62"/>
        <v>No</v>
      </c>
      <c r="R154" s="256">
        <v>42826</v>
      </c>
      <c r="T154" s="64"/>
      <c r="U154" s="64"/>
      <c r="V154" s="64"/>
    </row>
    <row r="155" spans="1:22" ht="14.5" hidden="1" x14ac:dyDescent="0.35">
      <c r="A155" s="625" t="s">
        <v>891</v>
      </c>
      <c r="B155" s="106" t="s">
        <v>1014</v>
      </c>
      <c r="C155" s="560" t="s">
        <v>778</v>
      </c>
      <c r="D155" s="557" t="s">
        <v>58</v>
      </c>
      <c r="E155" s="30"/>
      <c r="F155" s="557" t="s">
        <v>551</v>
      </c>
      <c r="G155" s="30"/>
      <c r="H155" s="30"/>
      <c r="I155" s="557">
        <v>36192</v>
      </c>
      <c r="J155" s="557">
        <v>26144</v>
      </c>
      <c r="K155" s="30"/>
      <c r="L155" s="589">
        <f t="shared" si="71"/>
        <v>36192</v>
      </c>
      <c r="M155" s="589">
        <f t="shared" si="71"/>
        <v>26144</v>
      </c>
      <c r="N155" s="8"/>
      <c r="O155" s="221">
        <f>IF(P155="Yes",'MD Rates'!$H$1,R155)</f>
        <v>42826</v>
      </c>
      <c r="P155" s="11" t="str">
        <f t="shared" si="62"/>
        <v>No</v>
      </c>
      <c r="R155" s="256">
        <v>42826</v>
      </c>
      <c r="T155" s="64"/>
      <c r="U155" s="64"/>
      <c r="V155" s="64"/>
    </row>
    <row r="156" spans="1:22" ht="14.5" hidden="1" x14ac:dyDescent="0.35">
      <c r="A156" s="625" t="s">
        <v>891</v>
      </c>
      <c r="B156" s="106" t="s">
        <v>1014</v>
      </c>
      <c r="C156" s="560" t="s">
        <v>778</v>
      </c>
      <c r="D156" s="557" t="s">
        <v>65</v>
      </c>
      <c r="E156" s="30"/>
      <c r="F156" s="557" t="s">
        <v>550</v>
      </c>
      <c r="G156" s="30"/>
      <c r="H156" s="30"/>
      <c r="I156" s="557">
        <v>36192</v>
      </c>
      <c r="J156" s="557">
        <v>26144</v>
      </c>
      <c r="K156" s="30"/>
      <c r="L156" s="589">
        <f t="shared" si="71"/>
        <v>36192</v>
      </c>
      <c r="M156" s="589">
        <f t="shared" si="71"/>
        <v>26144</v>
      </c>
      <c r="N156" s="8"/>
      <c r="O156" s="221">
        <f>IF(P156="Yes",'MD Rates'!$H$1,R156)</f>
        <v>42826</v>
      </c>
      <c r="P156" s="11" t="str">
        <f t="shared" si="62"/>
        <v>No</v>
      </c>
      <c r="R156" s="256">
        <v>42826</v>
      </c>
      <c r="T156" s="64"/>
      <c r="U156" s="64"/>
      <c r="V156" s="64"/>
    </row>
    <row r="157" spans="1:22" ht="14.5" hidden="1" x14ac:dyDescent="0.35">
      <c r="A157" s="625" t="s">
        <v>891</v>
      </c>
      <c r="B157" s="106" t="s">
        <v>1014</v>
      </c>
      <c r="C157" s="560" t="s">
        <v>778</v>
      </c>
      <c r="D157" s="557" t="s">
        <v>65</v>
      </c>
      <c r="E157" s="30"/>
      <c r="F157" s="557" t="s">
        <v>551</v>
      </c>
      <c r="G157" s="30"/>
      <c r="H157" s="30"/>
      <c r="I157" s="557">
        <v>36192</v>
      </c>
      <c r="J157" s="557">
        <v>26144</v>
      </c>
      <c r="K157" s="30"/>
      <c r="L157" s="589">
        <f t="shared" si="71"/>
        <v>36192</v>
      </c>
      <c r="M157" s="589">
        <f t="shared" si="71"/>
        <v>26144</v>
      </c>
      <c r="N157" s="8"/>
      <c r="O157" s="221">
        <f>IF(P157="Yes",'MD Rates'!$H$1,R157)</f>
        <v>42826</v>
      </c>
      <c r="P157" s="11" t="str">
        <f t="shared" si="62"/>
        <v>No</v>
      </c>
      <c r="R157" s="256">
        <v>42826</v>
      </c>
      <c r="T157" s="64"/>
      <c r="U157" s="64"/>
      <c r="V157" s="64"/>
    </row>
    <row r="158" spans="1:22" ht="14.5" hidden="1" x14ac:dyDescent="0.35">
      <c r="A158" s="625" t="s">
        <v>891</v>
      </c>
      <c r="B158" s="106" t="s">
        <v>1014</v>
      </c>
      <c r="C158" s="560" t="s">
        <v>778</v>
      </c>
      <c r="D158" s="557" t="s">
        <v>57</v>
      </c>
      <c r="E158" s="30"/>
      <c r="F158" s="557" t="s">
        <v>550</v>
      </c>
      <c r="G158" s="30"/>
      <c r="H158" s="30"/>
      <c r="I158" s="557">
        <v>36192</v>
      </c>
      <c r="J158" s="557">
        <v>26144</v>
      </c>
      <c r="K158" s="30"/>
      <c r="L158" s="589">
        <f t="shared" si="71"/>
        <v>36192</v>
      </c>
      <c r="M158" s="589">
        <f t="shared" si="71"/>
        <v>26144</v>
      </c>
      <c r="N158" s="8"/>
      <c r="O158" s="221">
        <f>IF(P158="Yes",'MD Rates'!$H$1,R158)</f>
        <v>42826</v>
      </c>
      <c r="P158" s="11" t="str">
        <f t="shared" si="62"/>
        <v>No</v>
      </c>
      <c r="R158" s="256">
        <v>42826</v>
      </c>
      <c r="T158" s="64"/>
      <c r="U158" s="64"/>
      <c r="V158" s="64"/>
    </row>
    <row r="159" spans="1:22" ht="14.5" hidden="1" x14ac:dyDescent="0.35">
      <c r="A159" s="625" t="s">
        <v>891</v>
      </c>
      <c r="B159" s="106" t="s">
        <v>1014</v>
      </c>
      <c r="C159" s="560" t="s">
        <v>778</v>
      </c>
      <c r="D159" s="557" t="s">
        <v>57</v>
      </c>
      <c r="E159" s="30"/>
      <c r="F159" s="557" t="s">
        <v>551</v>
      </c>
      <c r="G159" s="30"/>
      <c r="H159" s="30"/>
      <c r="I159" s="557">
        <v>36192</v>
      </c>
      <c r="J159" s="557">
        <v>26144</v>
      </c>
      <c r="K159" s="30"/>
      <c r="L159" s="589">
        <f t="shared" si="71"/>
        <v>36192</v>
      </c>
      <c r="M159" s="589">
        <f t="shared" si="71"/>
        <v>26144</v>
      </c>
      <c r="N159" s="8"/>
      <c r="O159" s="221">
        <f>IF(P159="Yes",'MD Rates'!$H$1,R159)</f>
        <v>42826</v>
      </c>
      <c r="P159" s="11" t="str">
        <f t="shared" si="62"/>
        <v>No</v>
      </c>
      <c r="R159" s="256">
        <v>42826</v>
      </c>
      <c r="T159" s="64"/>
      <c r="U159" s="64"/>
      <c r="V159" s="64"/>
    </row>
    <row r="160" spans="1:22" ht="14.5" hidden="1" x14ac:dyDescent="0.35">
      <c r="A160" s="625" t="s">
        <v>891</v>
      </c>
      <c r="B160" s="106" t="s">
        <v>1014</v>
      </c>
      <c r="C160" s="560" t="s">
        <v>778</v>
      </c>
      <c r="D160" s="557" t="s">
        <v>66</v>
      </c>
      <c r="E160" s="30"/>
      <c r="F160" s="557" t="s">
        <v>550</v>
      </c>
      <c r="G160" s="30"/>
      <c r="H160" s="30"/>
      <c r="I160" s="557">
        <v>36192</v>
      </c>
      <c r="J160" s="557">
        <v>26144</v>
      </c>
      <c r="K160" s="30"/>
      <c r="L160" s="589">
        <f t="shared" si="71"/>
        <v>36192</v>
      </c>
      <c r="M160" s="589">
        <f t="shared" si="71"/>
        <v>26144</v>
      </c>
      <c r="N160" s="8"/>
      <c r="O160" s="221">
        <f>IF(P160="Yes",'MD Rates'!$H$1,R160)</f>
        <v>42826</v>
      </c>
      <c r="P160" s="11" t="str">
        <f t="shared" si="62"/>
        <v>No</v>
      </c>
      <c r="R160" s="256">
        <v>42826</v>
      </c>
      <c r="T160" s="64"/>
      <c r="U160" s="64"/>
      <c r="V160" s="64"/>
    </row>
    <row r="161" spans="1:22" ht="14.5" hidden="1" x14ac:dyDescent="0.35">
      <c r="A161" s="625" t="s">
        <v>891</v>
      </c>
      <c r="B161" s="106" t="s">
        <v>1014</v>
      </c>
      <c r="C161" s="560" t="s">
        <v>778</v>
      </c>
      <c r="D161" s="557" t="s">
        <v>66</v>
      </c>
      <c r="E161" s="30"/>
      <c r="F161" s="557" t="s">
        <v>551</v>
      </c>
      <c r="G161" s="30"/>
      <c r="H161" s="30"/>
      <c r="I161" s="557">
        <v>36192</v>
      </c>
      <c r="J161" s="557">
        <v>26144</v>
      </c>
      <c r="K161" s="30"/>
      <c r="L161" s="589">
        <f t="shared" si="71"/>
        <v>36192</v>
      </c>
      <c r="M161" s="589">
        <f t="shared" si="71"/>
        <v>26144</v>
      </c>
      <c r="N161" s="8"/>
      <c r="O161" s="221">
        <f>IF(P161="Yes",'MD Rates'!$H$1,R161)</f>
        <v>42826</v>
      </c>
      <c r="P161" s="11" t="str">
        <f t="shared" si="62"/>
        <v>No</v>
      </c>
      <c r="R161" s="256">
        <v>42826</v>
      </c>
      <c r="T161" s="64"/>
      <c r="U161" s="64"/>
      <c r="V161" s="64"/>
    </row>
    <row r="162" spans="1:22" ht="14.5" hidden="1" x14ac:dyDescent="0.35">
      <c r="A162" s="625" t="s">
        <v>891</v>
      </c>
      <c r="B162" s="106" t="s">
        <v>1014</v>
      </c>
      <c r="C162" s="560" t="s">
        <v>778</v>
      </c>
      <c r="D162" s="557" t="s">
        <v>1252</v>
      </c>
      <c r="E162" s="30"/>
      <c r="F162" s="557" t="s">
        <v>550</v>
      </c>
      <c r="G162" s="30"/>
      <c r="H162" s="30"/>
      <c r="I162" s="557">
        <v>36192</v>
      </c>
      <c r="J162" s="557">
        <v>26144</v>
      </c>
      <c r="K162" s="30"/>
      <c r="L162" s="589">
        <f t="shared" ref="L162:M162" si="80">L161</f>
        <v>36192</v>
      </c>
      <c r="M162" s="589">
        <f t="shared" si="80"/>
        <v>26144</v>
      </c>
      <c r="N162" s="8"/>
      <c r="O162" s="221">
        <f>IF(P162="Yes",'MD Rates'!$H$1,R162)</f>
        <v>44287</v>
      </c>
      <c r="P162" s="11" t="str">
        <f t="shared" si="62"/>
        <v>No</v>
      </c>
      <c r="R162" s="256">
        <v>44287</v>
      </c>
      <c r="T162" s="64"/>
      <c r="U162" s="64"/>
      <c r="V162" s="64"/>
    </row>
    <row r="163" spans="1:22" ht="14.5" hidden="1" x14ac:dyDescent="0.35">
      <c r="A163" s="625" t="s">
        <v>891</v>
      </c>
      <c r="B163" s="106" t="s">
        <v>1014</v>
      </c>
      <c r="C163" s="560" t="s">
        <v>778</v>
      </c>
      <c r="D163" s="557" t="s">
        <v>1252</v>
      </c>
      <c r="E163" s="30"/>
      <c r="F163" s="557" t="s">
        <v>551</v>
      </c>
      <c r="G163" s="30"/>
      <c r="H163" s="30"/>
      <c r="I163" s="557">
        <v>36192</v>
      </c>
      <c r="J163" s="557">
        <v>26144</v>
      </c>
      <c r="K163" s="30"/>
      <c r="L163" s="589">
        <f t="shared" ref="L163:M163" si="81">L162</f>
        <v>36192</v>
      </c>
      <c r="M163" s="589">
        <f t="shared" si="81"/>
        <v>26144</v>
      </c>
      <c r="N163" s="8"/>
      <c r="O163" s="221">
        <f>IF(P163="Yes",'MD Rates'!$H$1,R163)</f>
        <v>44287</v>
      </c>
      <c r="P163" s="11" t="str">
        <f t="shared" si="62"/>
        <v>No</v>
      </c>
      <c r="R163" s="256">
        <v>44287</v>
      </c>
      <c r="T163" s="64"/>
      <c r="U163" s="64"/>
      <c r="V163" s="64"/>
    </row>
    <row r="164" spans="1:22" ht="14.5" hidden="1" x14ac:dyDescent="0.35">
      <c r="A164" s="625" t="s">
        <v>891</v>
      </c>
      <c r="B164" s="106" t="s">
        <v>1014</v>
      </c>
      <c r="C164" s="560" t="s">
        <v>778</v>
      </c>
      <c r="D164" s="557" t="s">
        <v>1253</v>
      </c>
      <c r="E164" s="30"/>
      <c r="F164" s="557" t="s">
        <v>550</v>
      </c>
      <c r="G164" s="30"/>
      <c r="H164" s="30"/>
      <c r="I164" s="557">
        <v>36192</v>
      </c>
      <c r="J164" s="557">
        <v>26144</v>
      </c>
      <c r="K164" s="30"/>
      <c r="L164" s="589">
        <f t="shared" ref="L164:M164" si="82">L163</f>
        <v>36192</v>
      </c>
      <c r="M164" s="589">
        <f t="shared" si="82"/>
        <v>26144</v>
      </c>
      <c r="N164" s="8"/>
      <c r="O164" s="221">
        <f>IF(P164="Yes",'MD Rates'!$H$1,R164)</f>
        <v>44287</v>
      </c>
      <c r="P164" s="11" t="str">
        <f t="shared" si="62"/>
        <v>No</v>
      </c>
      <c r="R164" s="256">
        <v>44287</v>
      </c>
      <c r="T164" s="64"/>
      <c r="U164" s="64"/>
      <c r="V164" s="64"/>
    </row>
    <row r="165" spans="1:22" ht="14.5" hidden="1" x14ac:dyDescent="0.35">
      <c r="A165" s="625" t="s">
        <v>891</v>
      </c>
      <c r="B165" s="106" t="s">
        <v>1014</v>
      </c>
      <c r="C165" s="560" t="s">
        <v>778</v>
      </c>
      <c r="D165" s="557" t="s">
        <v>1253</v>
      </c>
      <c r="E165" s="30"/>
      <c r="F165" s="557" t="s">
        <v>551</v>
      </c>
      <c r="G165" s="30"/>
      <c r="H165" s="30"/>
      <c r="I165" s="557">
        <v>36192</v>
      </c>
      <c r="J165" s="557">
        <v>26144</v>
      </c>
      <c r="K165" s="30"/>
      <c r="L165" s="589">
        <f t="shared" ref="L165:M165" si="83">L164</f>
        <v>36192</v>
      </c>
      <c r="M165" s="589">
        <f t="shared" si="83"/>
        <v>26144</v>
      </c>
      <c r="N165" s="8"/>
      <c r="O165" s="221">
        <f>IF(P165="Yes",'MD Rates'!$H$1,R165)</f>
        <v>44287</v>
      </c>
      <c r="P165" s="11" t="str">
        <f t="shared" si="62"/>
        <v>No</v>
      </c>
      <c r="R165" s="256">
        <v>44287</v>
      </c>
      <c r="T165" s="64"/>
      <c r="U165" s="64"/>
      <c r="V165" s="64"/>
    </row>
    <row r="166" spans="1:22" ht="14.5" hidden="1" x14ac:dyDescent="0.35">
      <c r="A166" s="625" t="s">
        <v>891</v>
      </c>
      <c r="B166" s="106" t="s">
        <v>1014</v>
      </c>
      <c r="C166" s="560" t="s">
        <v>778</v>
      </c>
      <c r="D166" s="557" t="s">
        <v>1258</v>
      </c>
      <c r="E166" s="30"/>
      <c r="F166" s="557" t="s">
        <v>550</v>
      </c>
      <c r="G166" s="30"/>
      <c r="H166" s="30"/>
      <c r="I166" s="557">
        <v>36192</v>
      </c>
      <c r="J166" s="557">
        <v>26144</v>
      </c>
      <c r="K166" s="30"/>
      <c r="L166" s="589">
        <f t="shared" ref="L166:M166" si="84">L165</f>
        <v>36192</v>
      </c>
      <c r="M166" s="589">
        <f t="shared" si="84"/>
        <v>26144</v>
      </c>
      <c r="N166" s="8"/>
      <c r="O166" s="221">
        <f>IF(P166="Yes",'MD Rates'!$H$1,R166)</f>
        <v>44287</v>
      </c>
      <c r="P166" s="11" t="str">
        <f t="shared" si="62"/>
        <v>No</v>
      </c>
      <c r="R166" s="256">
        <v>44287</v>
      </c>
      <c r="T166" s="64"/>
      <c r="U166" s="64"/>
      <c r="V166" s="64"/>
    </row>
    <row r="167" spans="1:22" ht="14.5" hidden="1" x14ac:dyDescent="0.35">
      <c r="A167" s="625" t="s">
        <v>891</v>
      </c>
      <c r="B167" s="106" t="s">
        <v>1014</v>
      </c>
      <c r="C167" s="560" t="s">
        <v>778</v>
      </c>
      <c r="D167" s="557" t="s">
        <v>1258</v>
      </c>
      <c r="E167" s="30"/>
      <c r="F167" s="557" t="s">
        <v>551</v>
      </c>
      <c r="G167" s="30"/>
      <c r="H167" s="30"/>
      <c r="I167" s="557">
        <v>36192</v>
      </c>
      <c r="J167" s="557">
        <v>26144</v>
      </c>
      <c r="K167" s="30"/>
      <c r="L167" s="589">
        <f t="shared" ref="L167:M167" si="85">L166</f>
        <v>36192</v>
      </c>
      <c r="M167" s="589">
        <f t="shared" si="85"/>
        <v>26144</v>
      </c>
      <c r="N167" s="8"/>
      <c r="O167" s="221">
        <f>IF(P167="Yes",'MD Rates'!$H$1,R167)</f>
        <v>44287</v>
      </c>
      <c r="P167" s="11" t="str">
        <f t="shared" si="62"/>
        <v>No</v>
      </c>
      <c r="R167" s="256">
        <v>44287</v>
      </c>
      <c r="T167" s="64"/>
      <c r="U167" s="64"/>
      <c r="V167" s="64"/>
    </row>
    <row r="168" spans="1:22" ht="14.5" hidden="1" x14ac:dyDescent="0.35">
      <c r="A168" s="625" t="s">
        <v>891</v>
      </c>
      <c r="B168" s="106" t="s">
        <v>1014</v>
      </c>
      <c r="C168" s="560" t="s">
        <v>778</v>
      </c>
      <c r="D168" s="557" t="s">
        <v>1259</v>
      </c>
      <c r="E168" s="30"/>
      <c r="F168" s="557" t="s">
        <v>550</v>
      </c>
      <c r="G168" s="30"/>
      <c r="H168" s="30"/>
      <c r="I168" s="557">
        <v>36192</v>
      </c>
      <c r="J168" s="557">
        <v>26144</v>
      </c>
      <c r="K168" s="30"/>
      <c r="L168" s="589">
        <f t="shared" ref="L168:M168" si="86">L167</f>
        <v>36192</v>
      </c>
      <c r="M168" s="589">
        <f t="shared" si="86"/>
        <v>26144</v>
      </c>
      <c r="N168" s="8"/>
      <c r="O168" s="221">
        <f>IF(P168="Yes",'MD Rates'!$H$1,R168)</f>
        <v>44287</v>
      </c>
      <c r="P168" s="11" t="str">
        <f t="shared" si="62"/>
        <v>No</v>
      </c>
      <c r="R168" s="256">
        <v>44287</v>
      </c>
      <c r="T168" s="64"/>
      <c r="U168" s="64"/>
      <c r="V168" s="64"/>
    </row>
    <row r="169" spans="1:22" ht="14.5" hidden="1" x14ac:dyDescent="0.35">
      <c r="A169" s="625" t="s">
        <v>891</v>
      </c>
      <c r="B169" s="106" t="s">
        <v>1014</v>
      </c>
      <c r="C169" s="560" t="s">
        <v>778</v>
      </c>
      <c r="D169" s="557" t="s">
        <v>1259</v>
      </c>
      <c r="E169" s="30"/>
      <c r="F169" s="557" t="s">
        <v>551</v>
      </c>
      <c r="G169" s="30"/>
      <c r="H169" s="30"/>
      <c r="I169" s="557">
        <v>36192</v>
      </c>
      <c r="J169" s="557">
        <v>26144</v>
      </c>
      <c r="K169" s="30"/>
      <c r="L169" s="589">
        <f t="shared" ref="L169:M170" si="87">L168</f>
        <v>36192</v>
      </c>
      <c r="M169" s="589">
        <f t="shared" si="87"/>
        <v>26144</v>
      </c>
      <c r="N169" s="8"/>
      <c r="O169" s="221">
        <f>IF(P169="Yes",'MD Rates'!$H$1,R169)</f>
        <v>44287</v>
      </c>
      <c r="P169" s="11" t="str">
        <f t="shared" si="62"/>
        <v>No</v>
      </c>
      <c r="R169" s="256">
        <v>44287</v>
      </c>
      <c r="T169" s="64"/>
      <c r="U169" s="64"/>
      <c r="V169" s="64"/>
    </row>
    <row r="170" spans="1:22" ht="14.5" hidden="1" x14ac:dyDescent="0.35">
      <c r="A170" s="625" t="s">
        <v>549</v>
      </c>
      <c r="B170" s="106" t="s">
        <v>1014</v>
      </c>
      <c r="C170" s="560" t="s">
        <v>778</v>
      </c>
      <c r="D170" s="557" t="s">
        <v>58</v>
      </c>
      <c r="E170" s="30"/>
      <c r="F170" s="557" t="s">
        <v>550</v>
      </c>
      <c r="G170" s="30"/>
      <c r="H170" s="30"/>
      <c r="I170" s="557">
        <v>36192</v>
      </c>
      <c r="J170" s="557">
        <v>26144</v>
      </c>
      <c r="K170" s="30"/>
      <c r="L170" s="589">
        <f t="shared" si="87"/>
        <v>36192</v>
      </c>
      <c r="M170" s="589">
        <f t="shared" si="87"/>
        <v>26144</v>
      </c>
      <c r="N170" s="8"/>
      <c r="O170" s="221">
        <f>IF(P170="Yes",'MD Rates'!$H$1,R170)</f>
        <v>42826</v>
      </c>
      <c r="P170" s="11" t="str">
        <f t="shared" si="62"/>
        <v>No</v>
      </c>
      <c r="R170" s="256">
        <v>42826</v>
      </c>
      <c r="T170" s="64"/>
      <c r="U170" s="64"/>
      <c r="V170" s="64"/>
    </row>
    <row r="171" spans="1:22" ht="14.5" hidden="1" x14ac:dyDescent="0.35">
      <c r="A171" s="625" t="s">
        <v>549</v>
      </c>
      <c r="B171" s="106" t="s">
        <v>1014</v>
      </c>
      <c r="C171" s="560" t="s">
        <v>778</v>
      </c>
      <c r="D171" s="557" t="s">
        <v>58</v>
      </c>
      <c r="E171" s="30"/>
      <c r="F171" s="557" t="s">
        <v>551</v>
      </c>
      <c r="G171" s="30"/>
      <c r="H171" s="30"/>
      <c r="I171" s="557">
        <v>36192</v>
      </c>
      <c r="J171" s="557">
        <v>26144</v>
      </c>
      <c r="K171" s="30"/>
      <c r="L171" s="589">
        <f t="shared" si="71"/>
        <v>36192</v>
      </c>
      <c r="M171" s="589">
        <f t="shared" si="71"/>
        <v>26144</v>
      </c>
      <c r="N171" s="8"/>
      <c r="O171" s="221">
        <f>IF(P171="Yes",'MD Rates'!$H$1,R171)</f>
        <v>42826</v>
      </c>
      <c r="P171" s="11" t="str">
        <f t="shared" si="62"/>
        <v>No</v>
      </c>
      <c r="R171" s="256">
        <v>42826</v>
      </c>
      <c r="T171" s="64"/>
      <c r="U171" s="64"/>
      <c r="V171" s="64"/>
    </row>
    <row r="172" spans="1:22" ht="14.5" hidden="1" x14ac:dyDescent="0.35">
      <c r="A172" s="625" t="s">
        <v>549</v>
      </c>
      <c r="B172" s="106" t="s">
        <v>1014</v>
      </c>
      <c r="C172" s="560" t="s">
        <v>778</v>
      </c>
      <c r="D172" s="557" t="s">
        <v>65</v>
      </c>
      <c r="E172" s="30"/>
      <c r="F172" s="557" t="s">
        <v>550</v>
      </c>
      <c r="G172" s="30"/>
      <c r="H172" s="30"/>
      <c r="I172" s="557">
        <v>36192</v>
      </c>
      <c r="J172" s="557">
        <v>26144</v>
      </c>
      <c r="K172" s="30"/>
      <c r="L172" s="589">
        <f t="shared" ref="L172:M195" si="88">L171</f>
        <v>36192</v>
      </c>
      <c r="M172" s="589">
        <f t="shared" si="88"/>
        <v>26144</v>
      </c>
      <c r="N172" s="8"/>
      <c r="O172" s="221">
        <f>IF(P172="Yes",'MD Rates'!$H$1,R172)</f>
        <v>42826</v>
      </c>
      <c r="P172" s="11" t="str">
        <f t="shared" si="62"/>
        <v>No</v>
      </c>
      <c r="R172" s="256">
        <v>42826</v>
      </c>
      <c r="T172" s="64"/>
      <c r="U172" s="64"/>
      <c r="V172" s="64"/>
    </row>
    <row r="173" spans="1:22" ht="14.5" hidden="1" x14ac:dyDescent="0.35">
      <c r="A173" s="625" t="s">
        <v>549</v>
      </c>
      <c r="B173" s="106" t="s">
        <v>1014</v>
      </c>
      <c r="C173" s="560" t="s">
        <v>778</v>
      </c>
      <c r="D173" s="557" t="s">
        <v>65</v>
      </c>
      <c r="E173" s="30"/>
      <c r="F173" s="557" t="s">
        <v>551</v>
      </c>
      <c r="G173" s="30"/>
      <c r="H173" s="30"/>
      <c r="I173" s="557">
        <v>36192</v>
      </c>
      <c r="J173" s="557">
        <v>26144</v>
      </c>
      <c r="K173" s="30"/>
      <c r="L173" s="589">
        <f t="shared" si="88"/>
        <v>36192</v>
      </c>
      <c r="M173" s="589">
        <f t="shared" si="88"/>
        <v>26144</v>
      </c>
      <c r="N173" s="8"/>
      <c r="O173" s="221">
        <f>IF(P173="Yes",'MD Rates'!$H$1,R173)</f>
        <v>42826</v>
      </c>
      <c r="P173" s="11" t="str">
        <f t="shared" si="62"/>
        <v>No</v>
      </c>
      <c r="R173" s="256">
        <v>42826</v>
      </c>
      <c r="T173" s="64"/>
      <c r="U173" s="64"/>
      <c r="V173" s="64"/>
    </row>
    <row r="174" spans="1:22" ht="14.5" hidden="1" x14ac:dyDescent="0.35">
      <c r="A174" s="625" t="s">
        <v>549</v>
      </c>
      <c r="B174" s="106" t="s">
        <v>1014</v>
      </c>
      <c r="C174" s="560" t="s">
        <v>778</v>
      </c>
      <c r="D174" s="557" t="s">
        <v>57</v>
      </c>
      <c r="E174" s="30"/>
      <c r="F174" s="557" t="s">
        <v>550</v>
      </c>
      <c r="G174" s="30"/>
      <c r="H174" s="30"/>
      <c r="I174" s="557">
        <v>36192</v>
      </c>
      <c r="J174" s="557">
        <v>26144</v>
      </c>
      <c r="K174" s="30"/>
      <c r="L174" s="589">
        <f t="shared" si="88"/>
        <v>36192</v>
      </c>
      <c r="M174" s="589">
        <f t="shared" si="88"/>
        <v>26144</v>
      </c>
      <c r="N174" s="8"/>
      <c r="O174" s="221">
        <f>IF(P174="Yes",'MD Rates'!$H$1,R174)</f>
        <v>42826</v>
      </c>
      <c r="P174" s="11" t="str">
        <f t="shared" si="62"/>
        <v>No</v>
      </c>
      <c r="R174" s="256">
        <v>42826</v>
      </c>
      <c r="T174" s="64"/>
      <c r="U174" s="64"/>
      <c r="V174" s="64"/>
    </row>
    <row r="175" spans="1:22" ht="14.5" hidden="1" x14ac:dyDescent="0.35">
      <c r="A175" s="625" t="s">
        <v>549</v>
      </c>
      <c r="B175" s="106" t="s">
        <v>1014</v>
      </c>
      <c r="C175" s="560" t="s">
        <v>778</v>
      </c>
      <c r="D175" s="557" t="s">
        <v>57</v>
      </c>
      <c r="E175" s="30"/>
      <c r="F175" s="557" t="s">
        <v>551</v>
      </c>
      <c r="G175" s="30"/>
      <c r="H175" s="30"/>
      <c r="I175" s="557">
        <v>36192</v>
      </c>
      <c r="J175" s="557">
        <v>26144</v>
      </c>
      <c r="K175" s="30"/>
      <c r="L175" s="589">
        <f t="shared" si="88"/>
        <v>36192</v>
      </c>
      <c r="M175" s="589">
        <f t="shared" si="88"/>
        <v>26144</v>
      </c>
      <c r="N175" s="8"/>
      <c r="O175" s="221">
        <f>IF(P175="Yes",'MD Rates'!$H$1,R175)</f>
        <v>42826</v>
      </c>
      <c r="P175" s="11" t="str">
        <f t="shared" si="62"/>
        <v>No</v>
      </c>
      <c r="R175" s="256">
        <v>42826</v>
      </c>
      <c r="T175" s="64"/>
      <c r="U175" s="64"/>
      <c r="V175" s="64"/>
    </row>
    <row r="176" spans="1:22" ht="14.5" hidden="1" x14ac:dyDescent="0.35">
      <c r="A176" s="625" t="s">
        <v>549</v>
      </c>
      <c r="B176" s="106" t="s">
        <v>1014</v>
      </c>
      <c r="C176" s="560" t="s">
        <v>778</v>
      </c>
      <c r="D176" s="557" t="s">
        <v>66</v>
      </c>
      <c r="E176" s="30"/>
      <c r="F176" s="557" t="s">
        <v>550</v>
      </c>
      <c r="G176" s="30"/>
      <c r="H176" s="30"/>
      <c r="I176" s="557">
        <v>36192</v>
      </c>
      <c r="J176" s="557">
        <v>26144</v>
      </c>
      <c r="K176" s="30"/>
      <c r="L176" s="589">
        <f t="shared" si="88"/>
        <v>36192</v>
      </c>
      <c r="M176" s="589">
        <f t="shared" si="88"/>
        <v>26144</v>
      </c>
      <c r="N176" s="8"/>
      <c r="O176" s="221">
        <f>IF(P176="Yes",'MD Rates'!$H$1,R176)</f>
        <v>42826</v>
      </c>
      <c r="P176" s="11" t="str">
        <f t="shared" si="62"/>
        <v>No</v>
      </c>
      <c r="R176" s="256">
        <v>42826</v>
      </c>
      <c r="T176" s="64"/>
      <c r="U176" s="64"/>
      <c r="V176" s="64"/>
    </row>
    <row r="177" spans="1:22" ht="14.5" hidden="1" x14ac:dyDescent="0.35">
      <c r="A177" s="625" t="s">
        <v>549</v>
      </c>
      <c r="B177" s="106" t="s">
        <v>1014</v>
      </c>
      <c r="C177" s="560" t="s">
        <v>778</v>
      </c>
      <c r="D177" s="557" t="s">
        <v>66</v>
      </c>
      <c r="E177" s="30"/>
      <c r="F177" s="557" t="s">
        <v>551</v>
      </c>
      <c r="G177" s="30"/>
      <c r="H177" s="30"/>
      <c r="I177" s="557">
        <v>36192</v>
      </c>
      <c r="J177" s="557">
        <v>26144</v>
      </c>
      <c r="K177" s="30"/>
      <c r="L177" s="589">
        <f t="shared" si="88"/>
        <v>36192</v>
      </c>
      <c r="M177" s="589">
        <f t="shared" si="88"/>
        <v>26144</v>
      </c>
      <c r="N177" s="8"/>
      <c r="O177" s="221">
        <f>IF(P177="Yes",'MD Rates'!$H$1,R177)</f>
        <v>42826</v>
      </c>
      <c r="P177" s="11" t="str">
        <f t="shared" si="62"/>
        <v>No</v>
      </c>
      <c r="R177" s="256">
        <v>42826</v>
      </c>
      <c r="T177" s="64"/>
      <c r="U177" s="64"/>
      <c r="V177" s="64"/>
    </row>
    <row r="178" spans="1:22" ht="14.5" hidden="1" x14ac:dyDescent="0.35">
      <c r="A178" s="625" t="s">
        <v>549</v>
      </c>
      <c r="B178" s="106" t="s">
        <v>1014</v>
      </c>
      <c r="C178" s="560" t="s">
        <v>778</v>
      </c>
      <c r="D178" s="557" t="s">
        <v>1252</v>
      </c>
      <c r="E178" s="30"/>
      <c r="F178" s="557" t="s">
        <v>550</v>
      </c>
      <c r="G178" s="30"/>
      <c r="H178" s="30"/>
      <c r="I178" s="557">
        <v>36192</v>
      </c>
      <c r="J178" s="557">
        <v>26144</v>
      </c>
      <c r="K178" s="30"/>
      <c r="L178" s="589">
        <f t="shared" ref="L178:M178" si="89">L177</f>
        <v>36192</v>
      </c>
      <c r="M178" s="589">
        <f t="shared" si="89"/>
        <v>26144</v>
      </c>
      <c r="N178" s="8"/>
      <c r="O178" s="221">
        <f>IF(P178="Yes",'MD Rates'!$H$1,R178)</f>
        <v>44287</v>
      </c>
      <c r="P178" s="11" t="str">
        <f t="shared" si="62"/>
        <v>No</v>
      </c>
      <c r="R178" s="256">
        <v>44287</v>
      </c>
      <c r="T178" s="64"/>
      <c r="U178" s="64"/>
      <c r="V178" s="64"/>
    </row>
    <row r="179" spans="1:22" ht="14.5" hidden="1" x14ac:dyDescent="0.35">
      <c r="A179" s="625" t="s">
        <v>549</v>
      </c>
      <c r="B179" s="106" t="s">
        <v>1014</v>
      </c>
      <c r="C179" s="560" t="s">
        <v>778</v>
      </c>
      <c r="D179" s="557" t="s">
        <v>1252</v>
      </c>
      <c r="E179" s="30"/>
      <c r="F179" s="557" t="s">
        <v>551</v>
      </c>
      <c r="G179" s="30"/>
      <c r="H179" s="30"/>
      <c r="I179" s="557">
        <v>36192</v>
      </c>
      <c r="J179" s="557">
        <v>26144</v>
      </c>
      <c r="K179" s="30"/>
      <c r="L179" s="589">
        <f t="shared" ref="L179:M179" si="90">L178</f>
        <v>36192</v>
      </c>
      <c r="M179" s="589">
        <f t="shared" si="90"/>
        <v>26144</v>
      </c>
      <c r="N179" s="8"/>
      <c r="O179" s="221">
        <f>IF(P179="Yes",'MD Rates'!$H$1,R179)</f>
        <v>44287</v>
      </c>
      <c r="P179" s="11" t="str">
        <f t="shared" si="62"/>
        <v>No</v>
      </c>
      <c r="R179" s="256">
        <v>44287</v>
      </c>
      <c r="T179" s="64"/>
      <c r="U179" s="64"/>
      <c r="V179" s="64"/>
    </row>
    <row r="180" spans="1:22" ht="14.5" hidden="1" x14ac:dyDescent="0.35">
      <c r="A180" s="625" t="s">
        <v>549</v>
      </c>
      <c r="B180" s="106" t="s">
        <v>1014</v>
      </c>
      <c r="C180" s="560" t="s">
        <v>778</v>
      </c>
      <c r="D180" s="557" t="s">
        <v>1253</v>
      </c>
      <c r="E180" s="30"/>
      <c r="F180" s="557" t="s">
        <v>550</v>
      </c>
      <c r="G180" s="30"/>
      <c r="H180" s="30"/>
      <c r="I180" s="557">
        <v>36192</v>
      </c>
      <c r="J180" s="557">
        <v>26144</v>
      </c>
      <c r="K180" s="30"/>
      <c r="L180" s="589">
        <f t="shared" ref="L180:M180" si="91">L179</f>
        <v>36192</v>
      </c>
      <c r="M180" s="589">
        <f t="shared" si="91"/>
        <v>26144</v>
      </c>
      <c r="N180" s="8"/>
      <c r="O180" s="221">
        <f>IF(P180="Yes",'MD Rates'!$H$1,R180)</f>
        <v>44287</v>
      </c>
      <c r="P180" s="11" t="str">
        <f t="shared" si="62"/>
        <v>No</v>
      </c>
      <c r="R180" s="256">
        <v>44287</v>
      </c>
      <c r="T180" s="64"/>
      <c r="U180" s="64"/>
      <c r="V180" s="64"/>
    </row>
    <row r="181" spans="1:22" ht="14.5" hidden="1" x14ac:dyDescent="0.35">
      <c r="A181" s="625" t="s">
        <v>549</v>
      </c>
      <c r="B181" s="106" t="s">
        <v>1014</v>
      </c>
      <c r="C181" s="560" t="s">
        <v>778</v>
      </c>
      <c r="D181" s="557" t="s">
        <v>1253</v>
      </c>
      <c r="E181" s="30"/>
      <c r="F181" s="557" t="s">
        <v>551</v>
      </c>
      <c r="G181" s="30"/>
      <c r="H181" s="30"/>
      <c r="I181" s="557">
        <v>36192</v>
      </c>
      <c r="J181" s="557">
        <v>26144</v>
      </c>
      <c r="K181" s="30"/>
      <c r="L181" s="589">
        <f t="shared" ref="L181:M181" si="92">L180</f>
        <v>36192</v>
      </c>
      <c r="M181" s="589">
        <f t="shared" si="92"/>
        <v>26144</v>
      </c>
      <c r="N181" s="8"/>
      <c r="O181" s="221">
        <f>IF(P181="Yes",'MD Rates'!$H$1,R181)</f>
        <v>44287</v>
      </c>
      <c r="P181" s="11" t="str">
        <f t="shared" si="62"/>
        <v>No</v>
      </c>
      <c r="R181" s="256">
        <v>44287</v>
      </c>
      <c r="T181" s="64"/>
      <c r="U181" s="64"/>
      <c r="V181" s="64"/>
    </row>
    <row r="182" spans="1:22" ht="14.5" hidden="1" x14ac:dyDescent="0.35">
      <c r="A182" s="625" t="s">
        <v>549</v>
      </c>
      <c r="B182" s="106" t="s">
        <v>1014</v>
      </c>
      <c r="C182" s="560" t="s">
        <v>778</v>
      </c>
      <c r="D182" s="557" t="s">
        <v>1258</v>
      </c>
      <c r="E182" s="30"/>
      <c r="F182" s="557" t="s">
        <v>550</v>
      </c>
      <c r="G182" s="30"/>
      <c r="H182" s="30"/>
      <c r="I182" s="557">
        <v>36192</v>
      </c>
      <c r="J182" s="557">
        <v>26144</v>
      </c>
      <c r="K182" s="30"/>
      <c r="L182" s="589">
        <f t="shared" ref="L182:M182" si="93">L181</f>
        <v>36192</v>
      </c>
      <c r="M182" s="589">
        <f t="shared" si="93"/>
        <v>26144</v>
      </c>
      <c r="N182" s="8"/>
      <c r="O182" s="221">
        <f>IF(P182="Yes",'MD Rates'!$H$1,R182)</f>
        <v>44287</v>
      </c>
      <c r="P182" s="11" t="str">
        <f t="shared" si="62"/>
        <v>No</v>
      </c>
      <c r="R182" s="256">
        <v>44287</v>
      </c>
      <c r="T182" s="64"/>
      <c r="U182" s="64"/>
      <c r="V182" s="64"/>
    </row>
    <row r="183" spans="1:22" ht="14.5" hidden="1" x14ac:dyDescent="0.35">
      <c r="A183" s="625" t="s">
        <v>549</v>
      </c>
      <c r="B183" s="106" t="s">
        <v>1014</v>
      </c>
      <c r="C183" s="560" t="s">
        <v>778</v>
      </c>
      <c r="D183" s="557" t="s">
        <v>1258</v>
      </c>
      <c r="E183" s="30"/>
      <c r="F183" s="557" t="s">
        <v>551</v>
      </c>
      <c r="G183" s="30"/>
      <c r="H183" s="30"/>
      <c r="I183" s="557">
        <v>36192</v>
      </c>
      <c r="J183" s="557">
        <v>26144</v>
      </c>
      <c r="K183" s="30"/>
      <c r="L183" s="589">
        <f t="shared" ref="L183:M183" si="94">L182</f>
        <v>36192</v>
      </c>
      <c r="M183" s="589">
        <f t="shared" si="94"/>
        <v>26144</v>
      </c>
      <c r="N183" s="8"/>
      <c r="O183" s="221">
        <f>IF(P183="Yes",'MD Rates'!$H$1,R183)</f>
        <v>44287</v>
      </c>
      <c r="P183" s="11" t="str">
        <f t="shared" si="62"/>
        <v>No</v>
      </c>
      <c r="R183" s="256">
        <v>44287</v>
      </c>
      <c r="T183" s="64"/>
      <c r="U183" s="64"/>
      <c r="V183" s="64"/>
    </row>
    <row r="184" spans="1:22" ht="14.5" hidden="1" x14ac:dyDescent="0.35">
      <c r="A184" s="625" t="s">
        <v>549</v>
      </c>
      <c r="B184" s="106" t="s">
        <v>1014</v>
      </c>
      <c r="C184" s="560" t="s">
        <v>778</v>
      </c>
      <c r="D184" s="557" t="s">
        <v>1259</v>
      </c>
      <c r="E184" s="30"/>
      <c r="F184" s="557" t="s">
        <v>550</v>
      </c>
      <c r="G184" s="30"/>
      <c r="H184" s="30"/>
      <c r="I184" s="557">
        <v>36192</v>
      </c>
      <c r="J184" s="557">
        <v>26144</v>
      </c>
      <c r="K184" s="30"/>
      <c r="L184" s="589">
        <f t="shared" ref="L184:M184" si="95">L183</f>
        <v>36192</v>
      </c>
      <c r="M184" s="589">
        <f t="shared" si="95"/>
        <v>26144</v>
      </c>
      <c r="N184" s="8"/>
      <c r="O184" s="221">
        <f>IF(P184="Yes",'MD Rates'!$H$1,R184)</f>
        <v>44287</v>
      </c>
      <c r="P184" s="11" t="str">
        <f t="shared" si="62"/>
        <v>No</v>
      </c>
      <c r="R184" s="256">
        <v>44287</v>
      </c>
      <c r="T184" s="64"/>
      <c r="U184" s="64"/>
      <c r="V184" s="64"/>
    </row>
    <row r="185" spans="1:22" ht="14.5" hidden="1" x14ac:dyDescent="0.35">
      <c r="A185" s="625" t="s">
        <v>549</v>
      </c>
      <c r="B185" s="106" t="s">
        <v>1014</v>
      </c>
      <c r="C185" s="560" t="s">
        <v>778</v>
      </c>
      <c r="D185" s="557" t="s">
        <v>1259</v>
      </c>
      <c r="E185" s="30"/>
      <c r="F185" s="557" t="s">
        <v>551</v>
      </c>
      <c r="G185" s="30"/>
      <c r="H185" s="30"/>
      <c r="I185" s="557">
        <v>36192</v>
      </c>
      <c r="J185" s="557">
        <v>26144</v>
      </c>
      <c r="K185" s="30"/>
      <c r="L185" s="589">
        <f t="shared" ref="L185:M186" si="96">L184</f>
        <v>36192</v>
      </c>
      <c r="M185" s="589">
        <f t="shared" si="96"/>
        <v>26144</v>
      </c>
      <c r="N185" s="8"/>
      <c r="O185" s="221">
        <f>IF(P185="Yes",'MD Rates'!$H$1,R185)</f>
        <v>44287</v>
      </c>
      <c r="P185" s="11" t="str">
        <f t="shared" si="62"/>
        <v>No</v>
      </c>
      <c r="R185" s="256">
        <v>44287</v>
      </c>
      <c r="T185" s="64"/>
      <c r="U185" s="64"/>
      <c r="V185" s="64"/>
    </row>
    <row r="186" spans="1:22" ht="14.5" hidden="1" x14ac:dyDescent="0.35">
      <c r="A186" s="625" t="s">
        <v>549</v>
      </c>
      <c r="B186" s="106" t="s">
        <v>1014</v>
      </c>
      <c r="C186" s="560" t="s">
        <v>779</v>
      </c>
      <c r="D186" s="557"/>
      <c r="E186" s="30"/>
      <c r="F186" s="557"/>
      <c r="G186" s="30"/>
      <c r="H186" s="30"/>
      <c r="I186" s="557">
        <v>36192</v>
      </c>
      <c r="J186" s="557">
        <v>26144</v>
      </c>
      <c r="K186" s="30"/>
      <c r="L186" s="589">
        <f t="shared" si="96"/>
        <v>36192</v>
      </c>
      <c r="M186" s="589">
        <f t="shared" si="96"/>
        <v>26144</v>
      </c>
      <c r="N186" s="8"/>
      <c r="O186" s="221">
        <f>IF(P186="Yes",'MD Rates'!$H$1,R186)</f>
        <v>42826</v>
      </c>
      <c r="P186" s="11" t="str">
        <f t="shared" si="62"/>
        <v>No</v>
      </c>
      <c r="R186" s="256">
        <v>42826</v>
      </c>
      <c r="T186" s="64"/>
      <c r="U186" s="64"/>
      <c r="V186" s="64"/>
    </row>
    <row r="187" spans="1:22" ht="14.5" hidden="1" x14ac:dyDescent="0.35">
      <c r="A187" s="625" t="s">
        <v>549</v>
      </c>
      <c r="B187" s="106" t="s">
        <v>1014</v>
      </c>
      <c r="C187" s="560" t="s">
        <v>779</v>
      </c>
      <c r="D187" s="557" t="s">
        <v>439</v>
      </c>
      <c r="E187" s="30"/>
      <c r="F187" s="557" t="s">
        <v>550</v>
      </c>
      <c r="G187" s="30"/>
      <c r="H187" s="30"/>
      <c r="I187" s="557">
        <v>36192</v>
      </c>
      <c r="J187" s="557">
        <v>26144</v>
      </c>
      <c r="K187" s="30"/>
      <c r="L187" s="589">
        <f t="shared" si="88"/>
        <v>36192</v>
      </c>
      <c r="M187" s="589">
        <f t="shared" si="88"/>
        <v>26144</v>
      </c>
      <c r="N187" s="8"/>
      <c r="O187" s="221">
        <f>IF(P187="Yes",'MD Rates'!$H$1,R187)</f>
        <v>42826</v>
      </c>
      <c r="P187" s="11" t="str">
        <f t="shared" si="62"/>
        <v>No</v>
      </c>
      <c r="R187" s="256">
        <v>42826</v>
      </c>
      <c r="T187" s="64"/>
      <c r="U187" s="64"/>
      <c r="V187" s="64"/>
    </row>
    <row r="188" spans="1:22" ht="14.5" hidden="1" x14ac:dyDescent="0.35">
      <c r="A188" s="625" t="s">
        <v>549</v>
      </c>
      <c r="B188" s="106" t="s">
        <v>1014</v>
      </c>
      <c r="C188" s="560" t="s">
        <v>779</v>
      </c>
      <c r="D188" s="557" t="s">
        <v>439</v>
      </c>
      <c r="E188" s="30"/>
      <c r="F188" s="557" t="s">
        <v>551</v>
      </c>
      <c r="G188" s="30"/>
      <c r="H188" s="30"/>
      <c r="I188" s="557">
        <v>36192</v>
      </c>
      <c r="J188" s="557">
        <v>26144</v>
      </c>
      <c r="K188" s="30"/>
      <c r="L188" s="589">
        <f t="shared" si="88"/>
        <v>36192</v>
      </c>
      <c r="M188" s="589">
        <f t="shared" si="88"/>
        <v>26144</v>
      </c>
      <c r="N188" s="8"/>
      <c r="O188" s="221">
        <f>IF(P188="Yes",'MD Rates'!$H$1,R188)</f>
        <v>42826</v>
      </c>
      <c r="P188" s="11" t="str">
        <f t="shared" si="62"/>
        <v>No</v>
      </c>
      <c r="R188" s="256">
        <v>42826</v>
      </c>
      <c r="T188" s="64"/>
      <c r="U188" s="64"/>
      <c r="V188" s="64"/>
    </row>
    <row r="189" spans="1:22" ht="14.5" hidden="1" x14ac:dyDescent="0.35">
      <c r="A189" s="625" t="s">
        <v>549</v>
      </c>
      <c r="B189" s="106" t="s">
        <v>1014</v>
      </c>
      <c r="C189" s="560" t="s">
        <v>779</v>
      </c>
      <c r="D189" s="557" t="s">
        <v>438</v>
      </c>
      <c r="E189" s="30"/>
      <c r="F189" s="557" t="s">
        <v>550</v>
      </c>
      <c r="G189" s="30"/>
      <c r="H189" s="30"/>
      <c r="I189" s="557">
        <v>36192</v>
      </c>
      <c r="J189" s="557">
        <v>26144</v>
      </c>
      <c r="K189" s="30"/>
      <c r="L189" s="589">
        <f t="shared" si="88"/>
        <v>36192</v>
      </c>
      <c r="M189" s="589">
        <f t="shared" si="88"/>
        <v>26144</v>
      </c>
      <c r="N189" s="8"/>
      <c r="O189" s="221">
        <f>IF(P189="Yes",'MD Rates'!$H$1,R189)</f>
        <v>42826</v>
      </c>
      <c r="P189" s="11" t="str">
        <f t="shared" si="62"/>
        <v>No</v>
      </c>
      <c r="R189" s="256">
        <v>42826</v>
      </c>
      <c r="T189" s="64"/>
      <c r="U189" s="64"/>
      <c r="V189" s="64"/>
    </row>
    <row r="190" spans="1:22" ht="14.5" hidden="1" x14ac:dyDescent="0.35">
      <c r="A190" s="625" t="s">
        <v>549</v>
      </c>
      <c r="B190" s="106" t="s">
        <v>1014</v>
      </c>
      <c r="C190" s="560" t="s">
        <v>779</v>
      </c>
      <c r="D190" s="557" t="s">
        <v>438</v>
      </c>
      <c r="E190" s="30"/>
      <c r="F190" s="557" t="s">
        <v>551</v>
      </c>
      <c r="G190" s="30"/>
      <c r="H190" s="30"/>
      <c r="I190" s="557">
        <v>36192</v>
      </c>
      <c r="J190" s="557">
        <v>26144</v>
      </c>
      <c r="K190" s="30"/>
      <c r="L190" s="589">
        <f t="shared" si="88"/>
        <v>36192</v>
      </c>
      <c r="M190" s="589">
        <f t="shared" si="88"/>
        <v>26144</v>
      </c>
      <c r="N190" s="8"/>
      <c r="O190" s="221">
        <f>IF(P190="Yes",'MD Rates'!$H$1,R190)</f>
        <v>42826</v>
      </c>
      <c r="P190" s="11" t="str">
        <f t="shared" si="62"/>
        <v>No</v>
      </c>
      <c r="R190" s="256">
        <v>42826</v>
      </c>
      <c r="T190" s="64"/>
      <c r="U190" s="64"/>
      <c r="V190" s="64"/>
    </row>
    <row r="191" spans="1:22" ht="14.5" hidden="1" x14ac:dyDescent="0.35">
      <c r="A191" s="625" t="s">
        <v>549</v>
      </c>
      <c r="B191" s="106" t="s">
        <v>1014</v>
      </c>
      <c r="C191" s="560" t="s">
        <v>779</v>
      </c>
      <c r="D191" s="557" t="s">
        <v>437</v>
      </c>
      <c r="E191" s="30"/>
      <c r="F191" s="557" t="s">
        <v>550</v>
      </c>
      <c r="G191" s="30"/>
      <c r="H191" s="30"/>
      <c r="I191" s="557">
        <v>36192</v>
      </c>
      <c r="J191" s="557">
        <v>26144</v>
      </c>
      <c r="K191" s="30"/>
      <c r="L191" s="589">
        <f t="shared" si="88"/>
        <v>36192</v>
      </c>
      <c r="M191" s="589">
        <f t="shared" si="88"/>
        <v>26144</v>
      </c>
      <c r="N191" s="8"/>
      <c r="O191" s="221">
        <f>IF(P191="Yes",'MD Rates'!$H$1,R191)</f>
        <v>42826</v>
      </c>
      <c r="P191" s="11" t="str">
        <f t="shared" si="62"/>
        <v>No</v>
      </c>
      <c r="R191" s="256">
        <v>42826</v>
      </c>
      <c r="T191" s="64"/>
      <c r="U191" s="64"/>
      <c r="V191" s="64"/>
    </row>
    <row r="192" spans="1:22" ht="14.5" hidden="1" x14ac:dyDescent="0.35">
      <c r="A192" s="625" t="s">
        <v>549</v>
      </c>
      <c r="B192" s="106" t="s">
        <v>1014</v>
      </c>
      <c r="C192" s="560" t="s">
        <v>779</v>
      </c>
      <c r="D192" s="557" t="s">
        <v>437</v>
      </c>
      <c r="E192" s="30"/>
      <c r="F192" s="557" t="s">
        <v>551</v>
      </c>
      <c r="G192" s="30"/>
      <c r="H192" s="30"/>
      <c r="I192" s="557">
        <v>36192</v>
      </c>
      <c r="J192" s="557">
        <v>26144</v>
      </c>
      <c r="K192" s="30"/>
      <c r="L192" s="589">
        <f t="shared" si="88"/>
        <v>36192</v>
      </c>
      <c r="M192" s="589">
        <f t="shared" si="88"/>
        <v>26144</v>
      </c>
      <c r="N192" s="8"/>
      <c r="O192" s="221">
        <f>IF(P192="Yes",'MD Rates'!$H$1,R192)</f>
        <v>42826</v>
      </c>
      <c r="P192" s="11" t="str">
        <f t="shared" si="62"/>
        <v>No</v>
      </c>
      <c r="R192" s="256">
        <v>42826</v>
      </c>
      <c r="T192" s="64"/>
      <c r="U192" s="64"/>
      <c r="V192" s="64"/>
    </row>
    <row r="193" spans="1:22" ht="14.5" hidden="1" x14ac:dyDescent="0.35">
      <c r="A193" s="625" t="s">
        <v>549</v>
      </c>
      <c r="B193" s="106" t="s">
        <v>1014</v>
      </c>
      <c r="C193" s="560" t="s">
        <v>779</v>
      </c>
      <c r="D193" s="557" t="s">
        <v>436</v>
      </c>
      <c r="E193" s="30"/>
      <c r="F193" s="557" t="s">
        <v>550</v>
      </c>
      <c r="G193" s="30"/>
      <c r="H193" s="30"/>
      <c r="I193" s="557">
        <v>36192</v>
      </c>
      <c r="J193" s="557">
        <v>26144</v>
      </c>
      <c r="K193" s="30"/>
      <c r="L193" s="589">
        <f t="shared" si="88"/>
        <v>36192</v>
      </c>
      <c r="M193" s="589">
        <f t="shared" si="88"/>
        <v>26144</v>
      </c>
      <c r="N193" s="8"/>
      <c r="O193" s="221">
        <f>IF(P193="Yes",'MD Rates'!$H$1,R193)</f>
        <v>42826</v>
      </c>
      <c r="P193" s="11" t="str">
        <f t="shared" si="62"/>
        <v>No</v>
      </c>
      <c r="R193" s="256">
        <v>42826</v>
      </c>
      <c r="T193" s="64"/>
      <c r="U193" s="64"/>
      <c r="V193" s="64"/>
    </row>
    <row r="194" spans="1:22" ht="14.5" hidden="1" x14ac:dyDescent="0.35">
      <c r="A194" s="625" t="s">
        <v>549</v>
      </c>
      <c r="B194" s="106" t="s">
        <v>1014</v>
      </c>
      <c r="C194" s="560" t="s">
        <v>779</v>
      </c>
      <c r="D194" s="557" t="s">
        <v>436</v>
      </c>
      <c r="E194" s="30"/>
      <c r="F194" s="557" t="s">
        <v>551</v>
      </c>
      <c r="G194" s="30"/>
      <c r="H194" s="30"/>
      <c r="I194" s="557">
        <v>36192</v>
      </c>
      <c r="J194" s="557">
        <v>26144</v>
      </c>
      <c r="K194" s="30"/>
      <c r="L194" s="589">
        <f t="shared" si="88"/>
        <v>36192</v>
      </c>
      <c r="M194" s="589">
        <f t="shared" si="88"/>
        <v>26144</v>
      </c>
      <c r="N194" s="8"/>
      <c r="O194" s="221">
        <f>IF(P194="Yes",'MD Rates'!$H$1,R194)</f>
        <v>42826</v>
      </c>
      <c r="P194" s="11" t="str">
        <f t="shared" si="62"/>
        <v>No</v>
      </c>
      <c r="R194" s="256">
        <v>42826</v>
      </c>
      <c r="T194" s="64"/>
      <c r="U194" s="64"/>
      <c r="V194" s="64"/>
    </row>
    <row r="195" spans="1:22" ht="14.5" hidden="1" x14ac:dyDescent="0.35">
      <c r="A195" s="625" t="s">
        <v>549</v>
      </c>
      <c r="B195" s="106" t="s">
        <v>1014</v>
      </c>
      <c r="C195" s="560" t="s">
        <v>779</v>
      </c>
      <c r="D195" s="557" t="s">
        <v>435</v>
      </c>
      <c r="E195" s="30"/>
      <c r="F195" s="557" t="s">
        <v>550</v>
      </c>
      <c r="G195" s="30"/>
      <c r="H195" s="30"/>
      <c r="I195" s="557">
        <v>36192</v>
      </c>
      <c r="J195" s="557">
        <v>26144</v>
      </c>
      <c r="K195" s="30"/>
      <c r="L195" s="589">
        <f t="shared" si="88"/>
        <v>36192</v>
      </c>
      <c r="M195" s="589">
        <f t="shared" si="88"/>
        <v>26144</v>
      </c>
      <c r="N195" s="8"/>
      <c r="O195" s="221">
        <f>IF(P195="Yes",'MD Rates'!$H$1,R195)</f>
        <v>42826</v>
      </c>
      <c r="P195" s="11" t="str">
        <f t="shared" si="62"/>
        <v>No</v>
      </c>
      <c r="R195" s="256">
        <v>42826</v>
      </c>
      <c r="T195" s="64"/>
      <c r="U195" s="64"/>
      <c r="V195" s="64"/>
    </row>
    <row r="196" spans="1:22" ht="14.5" hidden="1" x14ac:dyDescent="0.35">
      <c r="A196" s="625" t="s">
        <v>549</v>
      </c>
      <c r="B196" s="106" t="s">
        <v>1014</v>
      </c>
      <c r="C196" s="560" t="s">
        <v>779</v>
      </c>
      <c r="D196" s="557" t="s">
        <v>435</v>
      </c>
      <c r="E196" s="30"/>
      <c r="F196" s="557" t="s">
        <v>551</v>
      </c>
      <c r="G196" s="30"/>
      <c r="H196" s="30"/>
      <c r="I196" s="557">
        <v>36192</v>
      </c>
      <c r="J196" s="557">
        <v>26144</v>
      </c>
      <c r="K196" s="30"/>
      <c r="L196" s="589">
        <f t="shared" ref="L196:M211" si="97">L195</f>
        <v>36192</v>
      </c>
      <c r="M196" s="589">
        <f t="shared" si="97"/>
        <v>26144</v>
      </c>
      <c r="N196" s="8"/>
      <c r="O196" s="221">
        <f>IF(P196="Yes",'MD Rates'!$H$1,R196)</f>
        <v>42826</v>
      </c>
      <c r="P196" s="11" t="str">
        <f t="shared" si="62"/>
        <v>No</v>
      </c>
      <c r="R196" s="256">
        <v>42826</v>
      </c>
      <c r="T196" s="64"/>
      <c r="U196" s="64"/>
      <c r="V196" s="64"/>
    </row>
    <row r="197" spans="1:22" ht="14.5" hidden="1" x14ac:dyDescent="0.35">
      <c r="A197" s="625" t="s">
        <v>549</v>
      </c>
      <c r="B197" s="106" t="s">
        <v>1014</v>
      </c>
      <c r="C197" s="560" t="s">
        <v>779</v>
      </c>
      <c r="D197" s="557" t="s">
        <v>434</v>
      </c>
      <c r="E197" s="30"/>
      <c r="F197" s="557" t="s">
        <v>550</v>
      </c>
      <c r="G197" s="30"/>
      <c r="H197" s="30"/>
      <c r="I197" s="557">
        <v>36192</v>
      </c>
      <c r="J197" s="557">
        <v>26144</v>
      </c>
      <c r="K197" s="30"/>
      <c r="L197" s="589">
        <f t="shared" si="97"/>
        <v>36192</v>
      </c>
      <c r="M197" s="589">
        <f t="shared" si="97"/>
        <v>26144</v>
      </c>
      <c r="N197" s="8"/>
      <c r="O197" s="221">
        <f>IF(P197="Yes",'MD Rates'!$H$1,R197)</f>
        <v>42826</v>
      </c>
      <c r="P197" s="11" t="str">
        <f t="shared" si="62"/>
        <v>No</v>
      </c>
      <c r="R197" s="256">
        <v>42826</v>
      </c>
      <c r="T197" s="64"/>
      <c r="U197" s="64"/>
      <c r="V197" s="64"/>
    </row>
    <row r="198" spans="1:22" ht="14.5" hidden="1" x14ac:dyDescent="0.35">
      <c r="A198" s="625" t="s">
        <v>549</v>
      </c>
      <c r="B198" s="106" t="s">
        <v>1014</v>
      </c>
      <c r="C198" s="560" t="s">
        <v>779</v>
      </c>
      <c r="D198" s="557" t="s">
        <v>434</v>
      </c>
      <c r="E198" s="30"/>
      <c r="F198" s="557" t="s">
        <v>551</v>
      </c>
      <c r="G198" s="30"/>
      <c r="H198" s="30"/>
      <c r="I198" s="557">
        <v>36192</v>
      </c>
      <c r="J198" s="557">
        <v>26144</v>
      </c>
      <c r="K198" s="30"/>
      <c r="L198" s="589">
        <f t="shared" si="97"/>
        <v>36192</v>
      </c>
      <c r="M198" s="589">
        <f t="shared" si="97"/>
        <v>26144</v>
      </c>
      <c r="N198" s="8"/>
      <c r="O198" s="221">
        <f>IF(P198="Yes",'MD Rates'!$H$1,R198)</f>
        <v>42826</v>
      </c>
      <c r="P198" s="11" t="str">
        <f t="shared" si="62"/>
        <v>No</v>
      </c>
      <c r="R198" s="256">
        <v>42826</v>
      </c>
      <c r="T198" s="64"/>
      <c r="U198" s="64"/>
      <c r="V198" s="64"/>
    </row>
    <row r="199" spans="1:22" ht="14.5" hidden="1" x14ac:dyDescent="0.35">
      <c r="A199" s="625" t="s">
        <v>549</v>
      </c>
      <c r="B199" s="106" t="s">
        <v>1014</v>
      </c>
      <c r="C199" s="560" t="s">
        <v>779</v>
      </c>
      <c r="D199" s="557" t="s">
        <v>433</v>
      </c>
      <c r="E199" s="30"/>
      <c r="F199" s="557" t="s">
        <v>550</v>
      </c>
      <c r="G199" s="30"/>
      <c r="H199" s="30"/>
      <c r="I199" s="557">
        <v>36192</v>
      </c>
      <c r="J199" s="557">
        <v>26144</v>
      </c>
      <c r="K199" s="30"/>
      <c r="L199" s="589">
        <f t="shared" si="97"/>
        <v>36192</v>
      </c>
      <c r="M199" s="589">
        <f t="shared" si="97"/>
        <v>26144</v>
      </c>
      <c r="N199" s="8"/>
      <c r="O199" s="221">
        <f>IF(P199="Yes",'MD Rates'!$H$1,R199)</f>
        <v>42826</v>
      </c>
      <c r="P199" s="11" t="str">
        <f t="shared" si="62"/>
        <v>No</v>
      </c>
      <c r="R199" s="256">
        <v>42826</v>
      </c>
      <c r="T199" s="64"/>
      <c r="U199" s="64"/>
      <c r="V199" s="64"/>
    </row>
    <row r="200" spans="1:22" ht="14.5" hidden="1" x14ac:dyDescent="0.35">
      <c r="A200" s="625" t="s">
        <v>549</v>
      </c>
      <c r="B200" s="106" t="s">
        <v>1014</v>
      </c>
      <c r="C200" s="560" t="s">
        <v>779</v>
      </c>
      <c r="D200" s="557" t="s">
        <v>433</v>
      </c>
      <c r="E200" s="30"/>
      <c r="F200" s="557" t="s">
        <v>551</v>
      </c>
      <c r="G200" s="30"/>
      <c r="H200" s="30"/>
      <c r="I200" s="557">
        <v>36192</v>
      </c>
      <c r="J200" s="557">
        <v>26144</v>
      </c>
      <c r="K200" s="30"/>
      <c r="L200" s="589">
        <f t="shared" si="97"/>
        <v>36192</v>
      </c>
      <c r="M200" s="589">
        <f t="shared" si="97"/>
        <v>26144</v>
      </c>
      <c r="N200" s="8"/>
      <c r="O200" s="221">
        <f>IF(P200="Yes",'MD Rates'!$H$1,R200)</f>
        <v>42826</v>
      </c>
      <c r="P200" s="11" t="str">
        <f t="shared" si="62"/>
        <v>No</v>
      </c>
      <c r="R200" s="256">
        <v>42826</v>
      </c>
      <c r="T200" s="64"/>
      <c r="U200" s="64"/>
      <c r="V200" s="64"/>
    </row>
    <row r="201" spans="1:22" ht="14.5" hidden="1" x14ac:dyDescent="0.35">
      <c r="A201" s="625" t="s">
        <v>549</v>
      </c>
      <c r="B201" s="106" t="s">
        <v>1014</v>
      </c>
      <c r="C201" s="560" t="s">
        <v>779</v>
      </c>
      <c r="D201" s="557" t="s">
        <v>432</v>
      </c>
      <c r="E201" s="30"/>
      <c r="F201" s="557" t="s">
        <v>550</v>
      </c>
      <c r="G201" s="30"/>
      <c r="H201" s="30"/>
      <c r="I201" s="557">
        <v>36192</v>
      </c>
      <c r="J201" s="557">
        <v>26144</v>
      </c>
      <c r="K201" s="30"/>
      <c r="L201" s="589">
        <f t="shared" si="97"/>
        <v>36192</v>
      </c>
      <c r="M201" s="589">
        <f t="shared" si="97"/>
        <v>26144</v>
      </c>
      <c r="N201" s="8"/>
      <c r="O201" s="221">
        <f>IF(P201="Yes",'MD Rates'!$H$1,R201)</f>
        <v>42826</v>
      </c>
      <c r="P201" s="11" t="str">
        <f t="shared" si="62"/>
        <v>No</v>
      </c>
      <c r="R201" s="256">
        <v>42826</v>
      </c>
      <c r="T201" s="64"/>
      <c r="U201" s="64"/>
      <c r="V201" s="64"/>
    </row>
    <row r="202" spans="1:22" ht="14.5" hidden="1" x14ac:dyDescent="0.35">
      <c r="A202" s="625" t="s">
        <v>549</v>
      </c>
      <c r="B202" s="106" t="s">
        <v>1014</v>
      </c>
      <c r="C202" s="560" t="s">
        <v>779</v>
      </c>
      <c r="D202" s="557" t="s">
        <v>432</v>
      </c>
      <c r="E202" s="30"/>
      <c r="F202" s="557" t="s">
        <v>551</v>
      </c>
      <c r="G202" s="30"/>
      <c r="H202" s="30"/>
      <c r="I202" s="557">
        <v>36192</v>
      </c>
      <c r="J202" s="557">
        <v>26144</v>
      </c>
      <c r="K202" s="30"/>
      <c r="L202" s="589">
        <f t="shared" si="97"/>
        <v>36192</v>
      </c>
      <c r="M202" s="589">
        <f t="shared" si="97"/>
        <v>26144</v>
      </c>
      <c r="N202" s="8"/>
      <c r="O202" s="221">
        <f>IF(P202="Yes",'MD Rates'!$H$1,R202)</f>
        <v>42826</v>
      </c>
      <c r="P202" s="11" t="str">
        <f t="shared" si="62"/>
        <v>No</v>
      </c>
      <c r="R202" s="256">
        <v>42826</v>
      </c>
      <c r="T202" s="64"/>
      <c r="U202" s="64"/>
      <c r="V202" s="64"/>
    </row>
    <row r="203" spans="1:22" ht="14.5" hidden="1" x14ac:dyDescent="0.35">
      <c r="A203" s="625" t="s">
        <v>549</v>
      </c>
      <c r="B203" s="106" t="s">
        <v>1014</v>
      </c>
      <c r="C203" s="560" t="s">
        <v>779</v>
      </c>
      <c r="D203" s="557" t="s">
        <v>431</v>
      </c>
      <c r="E203" s="30"/>
      <c r="F203" s="557" t="s">
        <v>550</v>
      </c>
      <c r="G203" s="30"/>
      <c r="H203" s="30"/>
      <c r="I203" s="557">
        <v>36192</v>
      </c>
      <c r="J203" s="557">
        <v>26144</v>
      </c>
      <c r="K203" s="30"/>
      <c r="L203" s="589">
        <f t="shared" si="97"/>
        <v>36192</v>
      </c>
      <c r="M203" s="589">
        <f t="shared" si="97"/>
        <v>26144</v>
      </c>
      <c r="N203" s="8"/>
      <c r="O203" s="221">
        <f>IF(P203="Yes",'MD Rates'!$H$1,R203)</f>
        <v>42826</v>
      </c>
      <c r="P203" s="11" t="str">
        <f t="shared" si="62"/>
        <v>No</v>
      </c>
      <c r="R203" s="256">
        <v>42826</v>
      </c>
      <c r="T203" s="64"/>
      <c r="U203" s="64"/>
      <c r="V203" s="64"/>
    </row>
    <row r="204" spans="1:22" ht="14.5" hidden="1" x14ac:dyDescent="0.35">
      <c r="A204" s="625" t="s">
        <v>549</v>
      </c>
      <c r="B204" s="106" t="s">
        <v>1014</v>
      </c>
      <c r="C204" s="560" t="s">
        <v>779</v>
      </c>
      <c r="D204" s="557" t="s">
        <v>431</v>
      </c>
      <c r="E204" s="30"/>
      <c r="F204" s="557" t="s">
        <v>551</v>
      </c>
      <c r="G204" s="30"/>
      <c r="H204" s="30"/>
      <c r="I204" s="557">
        <v>36192</v>
      </c>
      <c r="J204" s="557">
        <v>26144</v>
      </c>
      <c r="K204" s="30"/>
      <c r="L204" s="589">
        <f t="shared" si="97"/>
        <v>36192</v>
      </c>
      <c r="M204" s="589">
        <f t="shared" si="97"/>
        <v>26144</v>
      </c>
      <c r="N204" s="8"/>
      <c r="O204" s="221">
        <f>IF(P204="Yes",'MD Rates'!$H$1,R204)</f>
        <v>42826</v>
      </c>
      <c r="P204" s="11" t="str">
        <f t="shared" si="62"/>
        <v>No</v>
      </c>
      <c r="R204" s="256">
        <v>42826</v>
      </c>
      <c r="T204" s="64"/>
      <c r="U204" s="64"/>
      <c r="V204" s="64"/>
    </row>
    <row r="205" spans="1:22" ht="14.5" hidden="1" x14ac:dyDescent="0.35">
      <c r="A205" s="625" t="s">
        <v>549</v>
      </c>
      <c r="B205" s="106" t="s">
        <v>1014</v>
      </c>
      <c r="C205" s="560" t="s">
        <v>779</v>
      </c>
      <c r="D205" s="557" t="s">
        <v>430</v>
      </c>
      <c r="E205" s="30"/>
      <c r="F205" s="557" t="s">
        <v>550</v>
      </c>
      <c r="G205" s="30"/>
      <c r="H205" s="30"/>
      <c r="I205" s="557">
        <v>36192</v>
      </c>
      <c r="J205" s="557">
        <v>26144</v>
      </c>
      <c r="K205" s="30"/>
      <c r="L205" s="589">
        <f t="shared" si="97"/>
        <v>36192</v>
      </c>
      <c r="M205" s="589">
        <f t="shared" si="97"/>
        <v>26144</v>
      </c>
      <c r="N205" s="8"/>
      <c r="O205" s="221">
        <f>IF(P205="Yes",'MD Rates'!$H$1,R205)</f>
        <v>42826</v>
      </c>
      <c r="P205" s="11" t="str">
        <f t="shared" si="62"/>
        <v>No</v>
      </c>
      <c r="R205" s="256">
        <v>42826</v>
      </c>
      <c r="T205" s="64"/>
      <c r="U205" s="64"/>
      <c r="V205" s="64"/>
    </row>
    <row r="206" spans="1:22" ht="14.5" hidden="1" x14ac:dyDescent="0.35">
      <c r="A206" s="625" t="s">
        <v>549</v>
      </c>
      <c r="B206" s="106" t="s">
        <v>1014</v>
      </c>
      <c r="C206" s="560" t="s">
        <v>779</v>
      </c>
      <c r="D206" s="557" t="s">
        <v>430</v>
      </c>
      <c r="E206" s="30"/>
      <c r="F206" s="557" t="s">
        <v>551</v>
      </c>
      <c r="G206" s="30"/>
      <c r="H206" s="30"/>
      <c r="I206" s="557">
        <v>36192</v>
      </c>
      <c r="J206" s="557">
        <v>26144</v>
      </c>
      <c r="K206" s="30"/>
      <c r="L206" s="589">
        <f t="shared" si="97"/>
        <v>36192</v>
      </c>
      <c r="M206" s="589">
        <f t="shared" si="97"/>
        <v>26144</v>
      </c>
      <c r="N206" s="8"/>
      <c r="O206" s="221">
        <f>IF(P206="Yes",'MD Rates'!$H$1,R206)</f>
        <v>42826</v>
      </c>
      <c r="P206" s="11" t="str">
        <f t="shared" si="62"/>
        <v>No</v>
      </c>
      <c r="R206" s="256">
        <v>42826</v>
      </c>
      <c r="T206" s="64"/>
      <c r="U206" s="64"/>
      <c r="V206" s="64"/>
    </row>
    <row r="207" spans="1:22" ht="14.5" hidden="1" x14ac:dyDescent="0.35">
      <c r="A207" s="625" t="s">
        <v>549</v>
      </c>
      <c r="B207" s="106" t="s">
        <v>1014</v>
      </c>
      <c r="C207" s="560" t="s">
        <v>779</v>
      </c>
      <c r="D207" s="557" t="s">
        <v>429</v>
      </c>
      <c r="E207" s="30"/>
      <c r="F207" s="557" t="s">
        <v>550</v>
      </c>
      <c r="G207" s="30"/>
      <c r="H207" s="30"/>
      <c r="I207" s="557">
        <v>36192</v>
      </c>
      <c r="J207" s="557">
        <v>26144</v>
      </c>
      <c r="K207" s="30"/>
      <c r="L207" s="589">
        <f t="shared" si="97"/>
        <v>36192</v>
      </c>
      <c r="M207" s="589">
        <f t="shared" si="97"/>
        <v>26144</v>
      </c>
      <c r="N207" s="8"/>
      <c r="O207" s="221">
        <f>IF(P207="Yes",'MD Rates'!$H$1,R207)</f>
        <v>42826</v>
      </c>
      <c r="P207" s="11" t="str">
        <f t="shared" si="62"/>
        <v>No</v>
      </c>
      <c r="R207" s="256">
        <v>42826</v>
      </c>
      <c r="T207" s="64"/>
      <c r="U207" s="64"/>
      <c r="V207" s="64"/>
    </row>
    <row r="208" spans="1:22" ht="14.5" hidden="1" x14ac:dyDescent="0.35">
      <c r="A208" s="625" t="s">
        <v>549</v>
      </c>
      <c r="B208" s="106" t="s">
        <v>1014</v>
      </c>
      <c r="C208" s="560" t="s">
        <v>779</v>
      </c>
      <c r="D208" s="557" t="s">
        <v>429</v>
      </c>
      <c r="E208" s="30"/>
      <c r="F208" s="557" t="s">
        <v>551</v>
      </c>
      <c r="G208" s="30"/>
      <c r="H208" s="30"/>
      <c r="I208" s="557">
        <v>36192</v>
      </c>
      <c r="J208" s="557">
        <v>26144</v>
      </c>
      <c r="K208" s="30"/>
      <c r="L208" s="589">
        <f t="shared" si="97"/>
        <v>36192</v>
      </c>
      <c r="M208" s="589">
        <f t="shared" si="97"/>
        <v>26144</v>
      </c>
      <c r="N208" s="8"/>
      <c r="O208" s="221">
        <f>IF(P208="Yes",'MD Rates'!$H$1,R208)</f>
        <v>42826</v>
      </c>
      <c r="P208" s="11" t="str">
        <f t="shared" si="62"/>
        <v>No</v>
      </c>
      <c r="R208" s="256">
        <v>42826</v>
      </c>
      <c r="T208" s="64"/>
      <c r="U208" s="64"/>
      <c r="V208" s="64"/>
    </row>
    <row r="209" spans="1:22" ht="14.5" hidden="1" x14ac:dyDescent="0.35">
      <c r="A209" s="625" t="s">
        <v>549</v>
      </c>
      <c r="B209" s="106" t="s">
        <v>1014</v>
      </c>
      <c r="C209" s="560" t="s">
        <v>779</v>
      </c>
      <c r="D209" s="557" t="s">
        <v>428</v>
      </c>
      <c r="E209" s="30"/>
      <c r="F209" s="557" t="s">
        <v>550</v>
      </c>
      <c r="G209" s="30"/>
      <c r="H209" s="30"/>
      <c r="I209" s="557">
        <v>36192</v>
      </c>
      <c r="J209" s="557">
        <v>26144</v>
      </c>
      <c r="K209" s="30"/>
      <c r="L209" s="589">
        <f t="shared" si="97"/>
        <v>36192</v>
      </c>
      <c r="M209" s="589">
        <f t="shared" si="97"/>
        <v>26144</v>
      </c>
      <c r="N209" s="8"/>
      <c r="O209" s="221">
        <f>IF(P209="Yes",'MD Rates'!$H$1,R209)</f>
        <v>42826</v>
      </c>
      <c r="P209" s="11" t="str">
        <f t="shared" si="62"/>
        <v>No</v>
      </c>
      <c r="R209" s="256">
        <v>42826</v>
      </c>
      <c r="T209" s="64"/>
      <c r="U209" s="64"/>
      <c r="V209" s="64"/>
    </row>
    <row r="210" spans="1:22" ht="14.5" hidden="1" x14ac:dyDescent="0.35">
      <c r="A210" s="625" t="s">
        <v>549</v>
      </c>
      <c r="B210" s="106" t="s">
        <v>1014</v>
      </c>
      <c r="C210" s="560" t="s">
        <v>779</v>
      </c>
      <c r="D210" s="557" t="s">
        <v>428</v>
      </c>
      <c r="E210" s="30"/>
      <c r="F210" s="557" t="s">
        <v>551</v>
      </c>
      <c r="G210" s="30"/>
      <c r="H210" s="30"/>
      <c r="I210" s="557">
        <v>36192</v>
      </c>
      <c r="J210" s="557">
        <v>26144</v>
      </c>
      <c r="K210" s="30"/>
      <c r="L210" s="589">
        <f t="shared" si="97"/>
        <v>36192</v>
      </c>
      <c r="M210" s="589">
        <f t="shared" si="97"/>
        <v>26144</v>
      </c>
      <c r="N210" s="8"/>
      <c r="O210" s="221">
        <f>IF(P210="Yes",'MD Rates'!$H$1,R210)</f>
        <v>42826</v>
      </c>
      <c r="P210" s="11" t="str">
        <f t="shared" si="62"/>
        <v>No</v>
      </c>
      <c r="R210" s="256">
        <v>42826</v>
      </c>
      <c r="T210" s="64"/>
      <c r="U210" s="64"/>
      <c r="V210" s="64"/>
    </row>
    <row r="211" spans="1:22" ht="14.5" hidden="1" x14ac:dyDescent="0.35">
      <c r="A211" s="625" t="s">
        <v>549</v>
      </c>
      <c r="B211" s="106" t="s">
        <v>1014</v>
      </c>
      <c r="C211" s="560" t="s">
        <v>779</v>
      </c>
      <c r="D211" s="557" t="s">
        <v>427</v>
      </c>
      <c r="E211" s="30"/>
      <c r="F211" s="557" t="s">
        <v>550</v>
      </c>
      <c r="G211" s="30"/>
      <c r="H211" s="30"/>
      <c r="I211" s="557">
        <v>36192</v>
      </c>
      <c r="J211" s="557">
        <v>26144</v>
      </c>
      <c r="K211" s="30"/>
      <c r="L211" s="589">
        <f t="shared" si="97"/>
        <v>36192</v>
      </c>
      <c r="M211" s="589">
        <f t="shared" si="97"/>
        <v>26144</v>
      </c>
      <c r="N211" s="8"/>
      <c r="O211" s="221">
        <f>IF(P211="Yes",'MD Rates'!$H$1,R211)</f>
        <v>42826</v>
      </c>
      <c r="P211" s="11" t="str">
        <f t="shared" si="62"/>
        <v>No</v>
      </c>
      <c r="R211" s="256">
        <v>42826</v>
      </c>
      <c r="T211" s="64"/>
      <c r="U211" s="64"/>
      <c r="V211" s="64"/>
    </row>
    <row r="212" spans="1:22" ht="14.5" hidden="1" x14ac:dyDescent="0.35">
      <c r="A212" s="625" t="s">
        <v>549</v>
      </c>
      <c r="B212" s="106" t="s">
        <v>1014</v>
      </c>
      <c r="C212" s="560" t="s">
        <v>779</v>
      </c>
      <c r="D212" s="557" t="s">
        <v>427</v>
      </c>
      <c r="E212" s="30"/>
      <c r="F212" s="557" t="s">
        <v>551</v>
      </c>
      <c r="G212" s="30"/>
      <c r="H212" s="30"/>
      <c r="I212" s="557">
        <v>36192</v>
      </c>
      <c r="J212" s="557">
        <v>26144</v>
      </c>
      <c r="K212" s="30"/>
      <c r="L212" s="589">
        <f t="shared" ref="L212:M227" si="98">L211</f>
        <v>36192</v>
      </c>
      <c r="M212" s="589">
        <f t="shared" si="98"/>
        <v>26144</v>
      </c>
      <c r="N212" s="8"/>
      <c r="O212" s="221">
        <f>IF(P212="Yes",'MD Rates'!$H$1,R212)</f>
        <v>42826</v>
      </c>
      <c r="P212" s="11" t="str">
        <f t="shared" si="62"/>
        <v>No</v>
      </c>
      <c r="R212" s="256">
        <v>42826</v>
      </c>
      <c r="T212" s="64"/>
      <c r="U212" s="64"/>
      <c r="V212" s="64"/>
    </row>
    <row r="213" spans="1:22" ht="14.5" hidden="1" x14ac:dyDescent="0.35">
      <c r="A213" s="625" t="s">
        <v>549</v>
      </c>
      <c r="B213" s="106" t="s">
        <v>1014</v>
      </c>
      <c r="C213" s="560" t="s">
        <v>779</v>
      </c>
      <c r="D213" s="557" t="s">
        <v>426</v>
      </c>
      <c r="E213" s="30"/>
      <c r="F213" s="557" t="s">
        <v>550</v>
      </c>
      <c r="G213" s="30"/>
      <c r="H213" s="30"/>
      <c r="I213" s="557">
        <v>36192</v>
      </c>
      <c r="J213" s="557">
        <v>26144</v>
      </c>
      <c r="K213" s="30"/>
      <c r="L213" s="589">
        <f t="shared" si="98"/>
        <v>36192</v>
      </c>
      <c r="M213" s="589">
        <f t="shared" si="98"/>
        <v>26144</v>
      </c>
      <c r="N213" s="8"/>
      <c r="O213" s="221">
        <f>IF(P213="Yes",'MD Rates'!$H$1,R213)</f>
        <v>42826</v>
      </c>
      <c r="P213" s="11" t="str">
        <f t="shared" si="62"/>
        <v>No</v>
      </c>
      <c r="R213" s="256">
        <v>42826</v>
      </c>
      <c r="T213" s="64"/>
      <c r="U213" s="64"/>
      <c r="V213" s="64"/>
    </row>
    <row r="214" spans="1:22" ht="14.5" hidden="1" x14ac:dyDescent="0.35">
      <c r="A214" s="625" t="s">
        <v>549</v>
      </c>
      <c r="B214" s="106" t="s">
        <v>1014</v>
      </c>
      <c r="C214" s="560" t="s">
        <v>779</v>
      </c>
      <c r="D214" s="557" t="s">
        <v>426</v>
      </c>
      <c r="E214" s="30"/>
      <c r="F214" s="557" t="s">
        <v>551</v>
      </c>
      <c r="G214" s="30"/>
      <c r="H214" s="30"/>
      <c r="I214" s="557">
        <v>36192</v>
      </c>
      <c r="J214" s="557">
        <v>26144</v>
      </c>
      <c r="K214" s="30"/>
      <c r="L214" s="589">
        <f t="shared" si="98"/>
        <v>36192</v>
      </c>
      <c r="M214" s="589">
        <f t="shared" si="98"/>
        <v>26144</v>
      </c>
      <c r="N214" s="8"/>
      <c r="O214" s="221">
        <f>IF(P214="Yes",'MD Rates'!$H$1,R214)</f>
        <v>42826</v>
      </c>
      <c r="P214" s="11" t="str">
        <f t="shared" si="62"/>
        <v>No</v>
      </c>
      <c r="R214" s="256">
        <v>42826</v>
      </c>
      <c r="T214" s="64"/>
      <c r="U214" s="64"/>
      <c r="V214" s="64"/>
    </row>
    <row r="215" spans="1:22" ht="14.5" hidden="1" x14ac:dyDescent="0.35">
      <c r="A215" s="625" t="s">
        <v>549</v>
      </c>
      <c r="B215" s="106" t="s">
        <v>1014</v>
      </c>
      <c r="C215" s="560" t="s">
        <v>779</v>
      </c>
      <c r="D215" s="557" t="s">
        <v>425</v>
      </c>
      <c r="E215" s="30"/>
      <c r="F215" s="557" t="s">
        <v>550</v>
      </c>
      <c r="G215" s="30"/>
      <c r="H215" s="30"/>
      <c r="I215" s="557">
        <v>36192</v>
      </c>
      <c r="J215" s="557">
        <v>26144</v>
      </c>
      <c r="K215" s="30"/>
      <c r="L215" s="589">
        <f t="shared" si="98"/>
        <v>36192</v>
      </c>
      <c r="M215" s="589">
        <f t="shared" si="98"/>
        <v>26144</v>
      </c>
      <c r="N215" s="8"/>
      <c r="O215" s="221">
        <f>IF(P215="Yes",'MD Rates'!$H$1,R215)</f>
        <v>42826</v>
      </c>
      <c r="P215" s="11" t="str">
        <f t="shared" si="62"/>
        <v>No</v>
      </c>
      <c r="R215" s="256">
        <v>42826</v>
      </c>
      <c r="T215" s="64"/>
      <c r="U215" s="64"/>
      <c r="V215" s="64"/>
    </row>
    <row r="216" spans="1:22" ht="14.5" hidden="1" x14ac:dyDescent="0.35">
      <c r="A216" s="625" t="s">
        <v>549</v>
      </c>
      <c r="B216" s="106" t="s">
        <v>1014</v>
      </c>
      <c r="C216" s="560" t="s">
        <v>779</v>
      </c>
      <c r="D216" s="557" t="s">
        <v>425</v>
      </c>
      <c r="E216" s="30"/>
      <c r="F216" s="557" t="s">
        <v>551</v>
      </c>
      <c r="G216" s="30"/>
      <c r="H216" s="30"/>
      <c r="I216" s="557">
        <v>36192</v>
      </c>
      <c r="J216" s="557">
        <v>26144</v>
      </c>
      <c r="K216" s="30"/>
      <c r="L216" s="589">
        <f t="shared" si="98"/>
        <v>36192</v>
      </c>
      <c r="M216" s="589">
        <f t="shared" si="98"/>
        <v>26144</v>
      </c>
      <c r="N216" s="8"/>
      <c r="O216" s="221">
        <f>IF(P216="Yes",'MD Rates'!$H$1,R216)</f>
        <v>42826</v>
      </c>
      <c r="P216" s="11" t="str">
        <f t="shared" si="62"/>
        <v>No</v>
      </c>
      <c r="R216" s="256">
        <v>42826</v>
      </c>
      <c r="T216" s="64"/>
      <c r="U216" s="64"/>
      <c r="V216" s="64"/>
    </row>
    <row r="217" spans="1:22" ht="14.5" hidden="1" x14ac:dyDescent="0.35">
      <c r="A217" s="625" t="s">
        <v>549</v>
      </c>
      <c r="B217" s="106" t="s">
        <v>1014</v>
      </c>
      <c r="C217" s="560" t="s">
        <v>779</v>
      </c>
      <c r="D217" s="557" t="s">
        <v>424</v>
      </c>
      <c r="E217" s="30"/>
      <c r="F217" s="557" t="s">
        <v>550</v>
      </c>
      <c r="G217" s="30"/>
      <c r="H217" s="30"/>
      <c r="I217" s="557">
        <v>36192</v>
      </c>
      <c r="J217" s="557">
        <v>26144</v>
      </c>
      <c r="K217" s="30"/>
      <c r="L217" s="589">
        <f t="shared" si="98"/>
        <v>36192</v>
      </c>
      <c r="M217" s="589">
        <f t="shared" si="98"/>
        <v>26144</v>
      </c>
      <c r="N217" s="8"/>
      <c r="O217" s="221">
        <f>IF(P217="Yes",'MD Rates'!$H$1,R217)</f>
        <v>42826</v>
      </c>
      <c r="P217" s="11" t="str">
        <f t="shared" si="62"/>
        <v>No</v>
      </c>
      <c r="R217" s="256">
        <v>42826</v>
      </c>
      <c r="T217" s="64"/>
      <c r="U217" s="64"/>
      <c r="V217" s="64"/>
    </row>
    <row r="218" spans="1:22" ht="14.5" hidden="1" x14ac:dyDescent="0.35">
      <c r="A218" s="625" t="s">
        <v>549</v>
      </c>
      <c r="B218" s="106" t="s">
        <v>1014</v>
      </c>
      <c r="C218" s="560" t="s">
        <v>779</v>
      </c>
      <c r="D218" s="557" t="s">
        <v>424</v>
      </c>
      <c r="E218" s="30"/>
      <c r="F218" s="557" t="s">
        <v>551</v>
      </c>
      <c r="G218" s="30"/>
      <c r="H218" s="30"/>
      <c r="I218" s="557">
        <v>36192</v>
      </c>
      <c r="J218" s="557">
        <v>26144</v>
      </c>
      <c r="K218" s="30"/>
      <c r="L218" s="589">
        <f t="shared" si="98"/>
        <v>36192</v>
      </c>
      <c r="M218" s="589">
        <f t="shared" si="98"/>
        <v>26144</v>
      </c>
      <c r="N218" s="8"/>
      <c r="O218" s="221">
        <f>IF(P218="Yes",'MD Rates'!$H$1,R218)</f>
        <v>42826</v>
      </c>
      <c r="P218" s="11" t="str">
        <f t="shared" si="62"/>
        <v>No</v>
      </c>
      <c r="R218" s="256">
        <v>42826</v>
      </c>
      <c r="T218" s="64"/>
      <c r="U218" s="64"/>
      <c r="V218" s="64"/>
    </row>
    <row r="219" spans="1:22" ht="14.5" hidden="1" x14ac:dyDescent="0.35">
      <c r="A219" s="625" t="s">
        <v>549</v>
      </c>
      <c r="B219" s="106" t="s">
        <v>1014</v>
      </c>
      <c r="C219" s="560" t="s">
        <v>779</v>
      </c>
      <c r="D219" s="557" t="s">
        <v>423</v>
      </c>
      <c r="E219" s="30"/>
      <c r="F219" s="557" t="s">
        <v>550</v>
      </c>
      <c r="G219" s="30"/>
      <c r="H219" s="30"/>
      <c r="I219" s="557">
        <v>36192</v>
      </c>
      <c r="J219" s="557">
        <v>26144</v>
      </c>
      <c r="K219" s="30"/>
      <c r="L219" s="589">
        <f t="shared" si="98"/>
        <v>36192</v>
      </c>
      <c r="M219" s="589">
        <f t="shared" si="98"/>
        <v>26144</v>
      </c>
      <c r="N219" s="8"/>
      <c r="O219" s="221">
        <f>IF(P219="Yes",'MD Rates'!$H$1,R219)</f>
        <v>42826</v>
      </c>
      <c r="P219" s="11" t="str">
        <f t="shared" si="62"/>
        <v>No</v>
      </c>
      <c r="R219" s="256">
        <v>42826</v>
      </c>
      <c r="T219" s="64"/>
      <c r="U219" s="64"/>
      <c r="V219" s="64"/>
    </row>
    <row r="220" spans="1:22" ht="14.5" hidden="1" x14ac:dyDescent="0.35">
      <c r="A220" s="625" t="s">
        <v>549</v>
      </c>
      <c r="B220" s="106" t="s">
        <v>1014</v>
      </c>
      <c r="C220" s="560" t="s">
        <v>779</v>
      </c>
      <c r="D220" s="557" t="s">
        <v>423</v>
      </c>
      <c r="E220" s="30"/>
      <c r="F220" s="557" t="s">
        <v>551</v>
      </c>
      <c r="G220" s="30"/>
      <c r="H220" s="30"/>
      <c r="I220" s="557">
        <v>36192</v>
      </c>
      <c r="J220" s="557">
        <v>26144</v>
      </c>
      <c r="K220" s="30"/>
      <c r="L220" s="589">
        <f t="shared" si="98"/>
        <v>36192</v>
      </c>
      <c r="M220" s="589">
        <f t="shared" si="98"/>
        <v>26144</v>
      </c>
      <c r="N220" s="8"/>
      <c r="O220" s="221">
        <f>IF(P220="Yes",'MD Rates'!$H$1,R220)</f>
        <v>42826</v>
      </c>
      <c r="P220" s="11" t="str">
        <f t="shared" si="62"/>
        <v>No</v>
      </c>
      <c r="R220" s="256">
        <v>42826</v>
      </c>
      <c r="T220" s="64"/>
      <c r="U220" s="64"/>
      <c r="V220" s="64"/>
    </row>
    <row r="221" spans="1:22" ht="14.5" hidden="1" x14ac:dyDescent="0.35">
      <c r="A221" s="625" t="s">
        <v>549</v>
      </c>
      <c r="B221" s="106" t="s">
        <v>1014</v>
      </c>
      <c r="C221" s="560" t="s">
        <v>779</v>
      </c>
      <c r="D221" s="557" t="s">
        <v>422</v>
      </c>
      <c r="E221" s="30"/>
      <c r="F221" s="557" t="s">
        <v>550</v>
      </c>
      <c r="G221" s="30"/>
      <c r="H221" s="30"/>
      <c r="I221" s="557">
        <v>36192</v>
      </c>
      <c r="J221" s="557">
        <v>26144</v>
      </c>
      <c r="K221" s="30"/>
      <c r="L221" s="589">
        <f t="shared" si="98"/>
        <v>36192</v>
      </c>
      <c r="M221" s="589">
        <f t="shared" si="98"/>
        <v>26144</v>
      </c>
      <c r="N221" s="8"/>
      <c r="O221" s="221">
        <f>IF(P221="Yes",'MD Rates'!$H$1,R221)</f>
        <v>42826</v>
      </c>
      <c r="P221" s="11" t="str">
        <f t="shared" si="62"/>
        <v>No</v>
      </c>
      <c r="R221" s="256">
        <v>42826</v>
      </c>
      <c r="T221" s="64"/>
      <c r="U221" s="64"/>
      <c r="V221" s="64"/>
    </row>
    <row r="222" spans="1:22" ht="14.5" hidden="1" x14ac:dyDescent="0.35">
      <c r="A222" s="625" t="s">
        <v>549</v>
      </c>
      <c r="B222" s="106" t="s">
        <v>1014</v>
      </c>
      <c r="C222" s="560" t="s">
        <v>779</v>
      </c>
      <c r="D222" s="557" t="s">
        <v>422</v>
      </c>
      <c r="E222" s="30"/>
      <c r="F222" s="557" t="s">
        <v>551</v>
      </c>
      <c r="G222" s="30"/>
      <c r="H222" s="30"/>
      <c r="I222" s="557">
        <v>36192</v>
      </c>
      <c r="J222" s="557">
        <v>26144</v>
      </c>
      <c r="K222" s="30"/>
      <c r="L222" s="589">
        <f t="shared" si="98"/>
        <v>36192</v>
      </c>
      <c r="M222" s="589">
        <f t="shared" si="98"/>
        <v>26144</v>
      </c>
      <c r="N222" s="8"/>
      <c r="O222" s="221">
        <f>IF(P222="Yes",'MD Rates'!$H$1,R222)</f>
        <v>42826</v>
      </c>
      <c r="P222" s="11" t="str">
        <f t="shared" si="62"/>
        <v>No</v>
      </c>
      <c r="R222" s="256">
        <v>42826</v>
      </c>
      <c r="T222" s="64"/>
      <c r="U222" s="64"/>
      <c r="V222" s="64"/>
    </row>
    <row r="223" spans="1:22" ht="14.5" hidden="1" x14ac:dyDescent="0.35">
      <c r="A223" s="625" t="s">
        <v>549</v>
      </c>
      <c r="B223" s="106" t="s">
        <v>1014</v>
      </c>
      <c r="C223" s="560" t="s">
        <v>779</v>
      </c>
      <c r="D223" s="557" t="s">
        <v>421</v>
      </c>
      <c r="E223" s="30"/>
      <c r="F223" s="557" t="s">
        <v>550</v>
      </c>
      <c r="G223" s="30"/>
      <c r="H223" s="30"/>
      <c r="I223" s="557">
        <v>36192</v>
      </c>
      <c r="J223" s="557">
        <v>26144</v>
      </c>
      <c r="K223" s="30"/>
      <c r="L223" s="589">
        <f t="shared" si="98"/>
        <v>36192</v>
      </c>
      <c r="M223" s="589">
        <f t="shared" si="98"/>
        <v>26144</v>
      </c>
      <c r="N223" s="8"/>
      <c r="O223" s="221">
        <f>IF(P223="Yes",'MD Rates'!$H$1,R223)</f>
        <v>42826</v>
      </c>
      <c r="P223" s="11" t="str">
        <f t="shared" si="62"/>
        <v>No</v>
      </c>
      <c r="R223" s="256">
        <v>42826</v>
      </c>
      <c r="T223" s="64"/>
      <c r="U223" s="64"/>
      <c r="V223" s="64"/>
    </row>
    <row r="224" spans="1:22" ht="14.5" hidden="1" x14ac:dyDescent="0.35">
      <c r="A224" s="625" t="s">
        <v>549</v>
      </c>
      <c r="B224" s="106" t="s">
        <v>1014</v>
      </c>
      <c r="C224" s="560" t="s">
        <v>779</v>
      </c>
      <c r="D224" s="557" t="s">
        <v>421</v>
      </c>
      <c r="E224" s="30"/>
      <c r="F224" s="557" t="s">
        <v>551</v>
      </c>
      <c r="G224" s="30"/>
      <c r="H224" s="30"/>
      <c r="I224" s="557">
        <v>36192</v>
      </c>
      <c r="J224" s="557">
        <v>26144</v>
      </c>
      <c r="K224" s="30"/>
      <c r="L224" s="589">
        <f t="shared" si="98"/>
        <v>36192</v>
      </c>
      <c r="M224" s="589">
        <f t="shared" si="98"/>
        <v>26144</v>
      </c>
      <c r="N224" s="8"/>
      <c r="O224" s="221">
        <f>IF(P224="Yes",'MD Rates'!$H$1,R224)</f>
        <v>42826</v>
      </c>
      <c r="P224" s="11" t="str">
        <f t="shared" si="62"/>
        <v>No</v>
      </c>
      <c r="R224" s="256">
        <v>42826</v>
      </c>
      <c r="T224" s="64"/>
      <c r="U224" s="64"/>
      <c r="V224" s="64"/>
    </row>
    <row r="225" spans="1:22" ht="14.5" hidden="1" x14ac:dyDescent="0.35">
      <c r="A225" s="625" t="s">
        <v>549</v>
      </c>
      <c r="B225" s="106" t="s">
        <v>1014</v>
      </c>
      <c r="C225" s="560" t="s">
        <v>779</v>
      </c>
      <c r="D225" s="557" t="s">
        <v>420</v>
      </c>
      <c r="E225" s="30"/>
      <c r="F225" s="557" t="s">
        <v>550</v>
      </c>
      <c r="G225" s="30"/>
      <c r="H225" s="30"/>
      <c r="I225" s="557">
        <v>36192</v>
      </c>
      <c r="J225" s="557">
        <v>26144</v>
      </c>
      <c r="K225" s="30"/>
      <c r="L225" s="589">
        <f t="shared" si="98"/>
        <v>36192</v>
      </c>
      <c r="M225" s="589">
        <f t="shared" si="98"/>
        <v>26144</v>
      </c>
      <c r="N225" s="8"/>
      <c r="O225" s="221">
        <f>IF(P225="Yes",'MD Rates'!$H$1,R225)</f>
        <v>42826</v>
      </c>
      <c r="P225" s="11" t="str">
        <f t="shared" si="62"/>
        <v>No</v>
      </c>
      <c r="R225" s="256">
        <v>42826</v>
      </c>
      <c r="T225" s="64"/>
      <c r="U225" s="64"/>
      <c r="V225" s="64"/>
    </row>
    <row r="226" spans="1:22" ht="14.5" hidden="1" x14ac:dyDescent="0.35">
      <c r="A226" s="625" t="s">
        <v>549</v>
      </c>
      <c r="B226" s="106" t="s">
        <v>1014</v>
      </c>
      <c r="C226" s="560" t="s">
        <v>779</v>
      </c>
      <c r="D226" s="557" t="s">
        <v>420</v>
      </c>
      <c r="E226" s="30"/>
      <c r="F226" s="557" t="s">
        <v>551</v>
      </c>
      <c r="G226" s="30"/>
      <c r="H226" s="30"/>
      <c r="I226" s="557">
        <v>36192</v>
      </c>
      <c r="J226" s="557">
        <v>26144</v>
      </c>
      <c r="K226" s="30"/>
      <c r="L226" s="589">
        <f t="shared" si="98"/>
        <v>36192</v>
      </c>
      <c r="M226" s="589">
        <f t="shared" si="98"/>
        <v>26144</v>
      </c>
      <c r="N226" s="8"/>
      <c r="O226" s="221">
        <f>IF(P226="Yes",'MD Rates'!$H$1,R226)</f>
        <v>42826</v>
      </c>
      <c r="P226" s="11" t="str">
        <f t="shared" si="62"/>
        <v>No</v>
      </c>
      <c r="R226" s="256">
        <v>42826</v>
      </c>
      <c r="T226" s="64"/>
      <c r="U226" s="64"/>
      <c r="V226" s="64"/>
    </row>
    <row r="227" spans="1:22" ht="14.5" hidden="1" x14ac:dyDescent="0.35">
      <c r="A227" s="625" t="s">
        <v>549</v>
      </c>
      <c r="B227" s="106" t="s">
        <v>1014</v>
      </c>
      <c r="C227" s="560" t="s">
        <v>779</v>
      </c>
      <c r="D227" s="557" t="s">
        <v>418</v>
      </c>
      <c r="E227" s="30"/>
      <c r="F227" s="557" t="s">
        <v>550</v>
      </c>
      <c r="G227" s="30"/>
      <c r="H227" s="30"/>
      <c r="I227" s="557">
        <v>36192</v>
      </c>
      <c r="J227" s="557">
        <v>26144</v>
      </c>
      <c r="K227" s="30"/>
      <c r="L227" s="589">
        <f t="shared" si="98"/>
        <v>36192</v>
      </c>
      <c r="M227" s="589">
        <f t="shared" si="98"/>
        <v>26144</v>
      </c>
      <c r="N227" s="8"/>
      <c r="O227" s="221">
        <f>IF(P227="Yes",'MD Rates'!$H$1,R227)</f>
        <v>42826</v>
      </c>
      <c r="P227" s="11" t="str">
        <f t="shared" si="62"/>
        <v>No</v>
      </c>
      <c r="R227" s="256">
        <v>42826</v>
      </c>
      <c r="T227" s="64"/>
      <c r="U227" s="64"/>
      <c r="V227" s="64"/>
    </row>
    <row r="228" spans="1:22" ht="14.5" hidden="1" x14ac:dyDescent="0.35">
      <c r="A228" s="625" t="s">
        <v>549</v>
      </c>
      <c r="B228" s="106" t="s">
        <v>1014</v>
      </c>
      <c r="C228" s="560" t="s">
        <v>779</v>
      </c>
      <c r="D228" s="557" t="s">
        <v>418</v>
      </c>
      <c r="E228" s="30"/>
      <c r="F228" s="557" t="s">
        <v>551</v>
      </c>
      <c r="G228" s="30"/>
      <c r="H228" s="30"/>
      <c r="I228" s="557">
        <v>36192</v>
      </c>
      <c r="J228" s="557">
        <v>26144</v>
      </c>
      <c r="K228" s="30"/>
      <c r="L228" s="589">
        <f t="shared" ref="L228:M243" si="99">L227</f>
        <v>36192</v>
      </c>
      <c r="M228" s="589">
        <f t="shared" si="99"/>
        <v>26144</v>
      </c>
      <c r="N228" s="8"/>
      <c r="O228" s="221">
        <f>IF(P228="Yes",'MD Rates'!$H$1,R228)</f>
        <v>42826</v>
      </c>
      <c r="P228" s="11" t="str">
        <f t="shared" si="62"/>
        <v>No</v>
      </c>
      <c r="R228" s="256">
        <v>42826</v>
      </c>
      <c r="T228" s="64"/>
      <c r="U228" s="64"/>
      <c r="V228" s="64"/>
    </row>
    <row r="229" spans="1:22" ht="14.5" hidden="1" x14ac:dyDescent="0.35">
      <c r="A229" s="625" t="s">
        <v>549</v>
      </c>
      <c r="B229" s="106" t="s">
        <v>1014</v>
      </c>
      <c r="C229" s="560" t="s">
        <v>779</v>
      </c>
      <c r="D229" s="557" t="s">
        <v>552</v>
      </c>
      <c r="E229" s="30"/>
      <c r="F229" s="557" t="s">
        <v>550</v>
      </c>
      <c r="G229" s="30"/>
      <c r="H229" s="30"/>
      <c r="I229" s="557">
        <v>36192</v>
      </c>
      <c r="J229" s="557">
        <v>26144</v>
      </c>
      <c r="K229" s="30"/>
      <c r="L229" s="589">
        <f t="shared" si="99"/>
        <v>36192</v>
      </c>
      <c r="M229" s="589">
        <f t="shared" si="99"/>
        <v>26144</v>
      </c>
      <c r="N229" s="8"/>
      <c r="O229" s="221">
        <f>IF(P229="Yes",'MD Rates'!$H$1,R229)</f>
        <v>42826</v>
      </c>
      <c r="P229" s="11" t="str">
        <f t="shared" si="62"/>
        <v>No</v>
      </c>
      <c r="R229" s="256">
        <v>42826</v>
      </c>
      <c r="T229" s="64"/>
      <c r="U229" s="64"/>
      <c r="V229" s="64"/>
    </row>
    <row r="230" spans="1:22" ht="14.5" hidden="1" x14ac:dyDescent="0.35">
      <c r="A230" s="625" t="s">
        <v>549</v>
      </c>
      <c r="B230" s="106" t="s">
        <v>1014</v>
      </c>
      <c r="C230" s="560" t="s">
        <v>779</v>
      </c>
      <c r="D230" s="557" t="s">
        <v>552</v>
      </c>
      <c r="E230" s="30"/>
      <c r="F230" s="557" t="s">
        <v>551</v>
      </c>
      <c r="G230" s="30"/>
      <c r="H230" s="30"/>
      <c r="I230" s="557">
        <v>36192</v>
      </c>
      <c r="J230" s="557">
        <v>26144</v>
      </c>
      <c r="K230" s="30"/>
      <c r="L230" s="589">
        <f t="shared" si="99"/>
        <v>36192</v>
      </c>
      <c r="M230" s="589">
        <f t="shared" si="99"/>
        <v>26144</v>
      </c>
      <c r="N230" s="8"/>
      <c r="O230" s="221">
        <f>IF(P230="Yes",'MD Rates'!$H$1,R230)</f>
        <v>42826</v>
      </c>
      <c r="P230" s="11" t="str">
        <f t="shared" si="62"/>
        <v>No</v>
      </c>
      <c r="R230" s="256">
        <v>42826</v>
      </c>
      <c r="T230" s="64"/>
      <c r="U230" s="64"/>
      <c r="V230" s="64"/>
    </row>
    <row r="231" spans="1:22" ht="14.5" hidden="1" x14ac:dyDescent="0.35">
      <c r="A231" s="625" t="s">
        <v>549</v>
      </c>
      <c r="B231" s="106" t="s">
        <v>1014</v>
      </c>
      <c r="C231" s="560" t="s">
        <v>779</v>
      </c>
      <c r="D231" s="557" t="s">
        <v>553</v>
      </c>
      <c r="E231" s="30"/>
      <c r="F231" s="557" t="s">
        <v>550</v>
      </c>
      <c r="G231" s="30"/>
      <c r="H231" s="30"/>
      <c r="I231" s="557">
        <v>36192</v>
      </c>
      <c r="J231" s="557">
        <v>26144</v>
      </c>
      <c r="K231" s="30"/>
      <c r="L231" s="589">
        <f t="shared" si="99"/>
        <v>36192</v>
      </c>
      <c r="M231" s="589">
        <f t="shared" si="99"/>
        <v>26144</v>
      </c>
      <c r="N231" s="8"/>
      <c r="O231" s="221">
        <f>IF(P231="Yes",'MD Rates'!$H$1,R231)</f>
        <v>42826</v>
      </c>
      <c r="P231" s="11" t="str">
        <f t="shared" si="62"/>
        <v>No</v>
      </c>
      <c r="R231" s="256">
        <v>42826</v>
      </c>
      <c r="T231" s="64"/>
      <c r="U231" s="64"/>
      <c r="V231" s="64"/>
    </row>
    <row r="232" spans="1:22" ht="14.5" hidden="1" x14ac:dyDescent="0.35">
      <c r="A232" s="625" t="s">
        <v>549</v>
      </c>
      <c r="B232" s="106" t="s">
        <v>1014</v>
      </c>
      <c r="C232" s="560" t="s">
        <v>779</v>
      </c>
      <c r="D232" s="557" t="s">
        <v>553</v>
      </c>
      <c r="E232" s="30"/>
      <c r="F232" s="557" t="s">
        <v>551</v>
      </c>
      <c r="G232" s="30"/>
      <c r="H232" s="30"/>
      <c r="I232" s="557">
        <v>36192</v>
      </c>
      <c r="J232" s="557">
        <v>26144</v>
      </c>
      <c r="K232" s="30"/>
      <c r="L232" s="589">
        <f t="shared" si="99"/>
        <v>36192</v>
      </c>
      <c r="M232" s="589">
        <f t="shared" si="99"/>
        <v>26144</v>
      </c>
      <c r="N232" s="8"/>
      <c r="O232" s="221">
        <f>IF(P232="Yes",'MD Rates'!$H$1,R232)</f>
        <v>42826</v>
      </c>
      <c r="P232" s="11" t="str">
        <f t="shared" si="62"/>
        <v>No</v>
      </c>
      <c r="R232" s="256">
        <v>42826</v>
      </c>
      <c r="T232" s="64"/>
      <c r="U232" s="64"/>
      <c r="V232" s="64"/>
    </row>
    <row r="233" spans="1:22" ht="14.5" hidden="1" x14ac:dyDescent="0.35">
      <c r="A233" s="625" t="s">
        <v>549</v>
      </c>
      <c r="B233" s="106" t="s">
        <v>1014</v>
      </c>
      <c r="C233" s="560" t="s">
        <v>779</v>
      </c>
      <c r="D233" s="557" t="s">
        <v>554</v>
      </c>
      <c r="E233" s="30"/>
      <c r="F233" s="557" t="s">
        <v>550</v>
      </c>
      <c r="G233" s="30"/>
      <c r="H233" s="30"/>
      <c r="I233" s="557">
        <v>36192</v>
      </c>
      <c r="J233" s="557">
        <v>26144</v>
      </c>
      <c r="K233" s="30"/>
      <c r="L233" s="589">
        <f t="shared" si="99"/>
        <v>36192</v>
      </c>
      <c r="M233" s="589">
        <f t="shared" si="99"/>
        <v>26144</v>
      </c>
      <c r="N233" s="8"/>
      <c r="O233" s="221">
        <f>IF(P233="Yes",'MD Rates'!$H$1,R233)</f>
        <v>42826</v>
      </c>
      <c r="P233" s="11" t="str">
        <f t="shared" si="62"/>
        <v>No</v>
      </c>
      <c r="R233" s="256">
        <v>42826</v>
      </c>
      <c r="T233" s="64"/>
      <c r="U233" s="64"/>
      <c r="V233" s="64"/>
    </row>
    <row r="234" spans="1:22" ht="14.5" hidden="1" x14ac:dyDescent="0.35">
      <c r="A234" s="625" t="s">
        <v>549</v>
      </c>
      <c r="B234" s="106" t="s">
        <v>1014</v>
      </c>
      <c r="C234" s="560" t="s">
        <v>779</v>
      </c>
      <c r="D234" s="557" t="s">
        <v>554</v>
      </c>
      <c r="E234" s="30"/>
      <c r="F234" s="557" t="s">
        <v>551</v>
      </c>
      <c r="G234" s="30"/>
      <c r="H234" s="30"/>
      <c r="I234" s="557">
        <v>36192</v>
      </c>
      <c r="J234" s="557">
        <v>26144</v>
      </c>
      <c r="K234" s="30"/>
      <c r="L234" s="589">
        <f t="shared" si="99"/>
        <v>36192</v>
      </c>
      <c r="M234" s="589">
        <f t="shared" si="99"/>
        <v>26144</v>
      </c>
      <c r="N234" s="8"/>
      <c r="O234" s="221">
        <f>IF(P234="Yes",'MD Rates'!$H$1,R234)</f>
        <v>42826</v>
      </c>
      <c r="P234" s="11" t="str">
        <f t="shared" si="62"/>
        <v>No</v>
      </c>
      <c r="R234" s="256">
        <v>42826</v>
      </c>
      <c r="T234" s="64"/>
      <c r="U234" s="64"/>
      <c r="V234" s="64"/>
    </row>
    <row r="235" spans="1:22" ht="14.5" hidden="1" x14ac:dyDescent="0.35">
      <c r="A235" s="625" t="s">
        <v>549</v>
      </c>
      <c r="B235" s="106" t="s">
        <v>1014</v>
      </c>
      <c r="C235" s="560" t="s">
        <v>779</v>
      </c>
      <c r="D235" s="557" t="s">
        <v>555</v>
      </c>
      <c r="E235" s="30"/>
      <c r="F235" s="557" t="s">
        <v>550</v>
      </c>
      <c r="G235" s="30"/>
      <c r="H235" s="30"/>
      <c r="I235" s="557">
        <v>36192</v>
      </c>
      <c r="J235" s="557">
        <v>26144</v>
      </c>
      <c r="K235" s="30"/>
      <c r="L235" s="589">
        <f t="shared" si="99"/>
        <v>36192</v>
      </c>
      <c r="M235" s="589">
        <f t="shared" si="99"/>
        <v>26144</v>
      </c>
      <c r="N235" s="8"/>
      <c r="O235" s="221">
        <f>IF(P235="Yes",'MD Rates'!$H$1,R235)</f>
        <v>42826</v>
      </c>
      <c r="P235" s="11" t="str">
        <f t="shared" si="62"/>
        <v>No</v>
      </c>
      <c r="R235" s="256">
        <v>42826</v>
      </c>
      <c r="T235" s="64"/>
      <c r="U235" s="64"/>
      <c r="V235" s="64"/>
    </row>
    <row r="236" spans="1:22" ht="14.5" hidden="1" x14ac:dyDescent="0.35">
      <c r="A236" s="625" t="s">
        <v>549</v>
      </c>
      <c r="B236" s="106" t="s">
        <v>1014</v>
      </c>
      <c r="C236" s="560" t="s">
        <v>779</v>
      </c>
      <c r="D236" s="557" t="s">
        <v>555</v>
      </c>
      <c r="E236" s="30"/>
      <c r="F236" s="557" t="s">
        <v>551</v>
      </c>
      <c r="G236" s="30"/>
      <c r="H236" s="30"/>
      <c r="I236" s="557">
        <v>36192</v>
      </c>
      <c r="J236" s="557">
        <v>26144</v>
      </c>
      <c r="K236" s="30"/>
      <c r="L236" s="589">
        <f t="shared" si="99"/>
        <v>36192</v>
      </c>
      <c r="M236" s="589">
        <f t="shared" si="99"/>
        <v>26144</v>
      </c>
      <c r="N236" s="8"/>
      <c r="O236" s="221">
        <f>IF(P236="Yes",'MD Rates'!$H$1,R236)</f>
        <v>42826</v>
      </c>
      <c r="P236" s="11" t="str">
        <f t="shared" si="62"/>
        <v>No</v>
      </c>
      <c r="R236" s="256">
        <v>42826</v>
      </c>
      <c r="T236" s="64"/>
      <c r="U236" s="64"/>
      <c r="V236" s="64"/>
    </row>
    <row r="237" spans="1:22" ht="14.5" hidden="1" x14ac:dyDescent="0.35">
      <c r="A237" s="625" t="s">
        <v>549</v>
      </c>
      <c r="B237" s="106" t="s">
        <v>1014</v>
      </c>
      <c r="C237" s="560" t="s">
        <v>779</v>
      </c>
      <c r="D237" s="557" t="s">
        <v>556</v>
      </c>
      <c r="E237" s="30"/>
      <c r="F237" s="557" t="s">
        <v>550</v>
      </c>
      <c r="G237" s="30"/>
      <c r="H237" s="30"/>
      <c r="I237" s="557">
        <v>36192</v>
      </c>
      <c r="J237" s="557">
        <v>26144</v>
      </c>
      <c r="K237" s="30"/>
      <c r="L237" s="589">
        <f t="shared" si="99"/>
        <v>36192</v>
      </c>
      <c r="M237" s="589">
        <f t="shared" si="99"/>
        <v>26144</v>
      </c>
      <c r="N237" s="8"/>
      <c r="O237" s="221">
        <f>IF(P237="Yes",'MD Rates'!$H$1,R237)</f>
        <v>42826</v>
      </c>
      <c r="P237" s="11" t="str">
        <f t="shared" si="62"/>
        <v>No</v>
      </c>
      <c r="R237" s="256">
        <v>42826</v>
      </c>
      <c r="T237" s="64"/>
      <c r="U237" s="64"/>
      <c r="V237" s="64"/>
    </row>
    <row r="238" spans="1:22" ht="14.5" hidden="1" x14ac:dyDescent="0.35">
      <c r="A238" s="625" t="s">
        <v>549</v>
      </c>
      <c r="B238" s="106" t="s">
        <v>1014</v>
      </c>
      <c r="C238" s="560" t="s">
        <v>779</v>
      </c>
      <c r="D238" s="557" t="s">
        <v>556</v>
      </c>
      <c r="E238" s="30"/>
      <c r="F238" s="557" t="s">
        <v>551</v>
      </c>
      <c r="G238" s="30"/>
      <c r="H238" s="30"/>
      <c r="I238" s="557">
        <v>36192</v>
      </c>
      <c r="J238" s="557">
        <v>26144</v>
      </c>
      <c r="K238" s="30"/>
      <c r="L238" s="589">
        <f t="shared" si="99"/>
        <v>36192</v>
      </c>
      <c r="M238" s="589">
        <f t="shared" si="99"/>
        <v>26144</v>
      </c>
      <c r="N238" s="8"/>
      <c r="O238" s="221">
        <f>IF(P238="Yes",'MD Rates'!$H$1,R238)</f>
        <v>42826</v>
      </c>
      <c r="P238" s="11" t="str">
        <f t="shared" si="62"/>
        <v>No</v>
      </c>
      <c r="R238" s="256">
        <v>42826</v>
      </c>
      <c r="T238" s="64"/>
      <c r="U238" s="64"/>
      <c r="V238" s="64"/>
    </row>
    <row r="239" spans="1:22" ht="14.5" hidden="1" x14ac:dyDescent="0.35">
      <c r="A239" s="625" t="s">
        <v>549</v>
      </c>
      <c r="B239" s="106" t="s">
        <v>1014</v>
      </c>
      <c r="C239" s="560" t="s">
        <v>779</v>
      </c>
      <c r="D239" s="557" t="s">
        <v>557</v>
      </c>
      <c r="E239" s="30"/>
      <c r="F239" s="557" t="s">
        <v>550</v>
      </c>
      <c r="G239" s="30"/>
      <c r="H239" s="30"/>
      <c r="I239" s="557">
        <v>36192</v>
      </c>
      <c r="J239" s="557">
        <v>26144</v>
      </c>
      <c r="K239" s="30"/>
      <c r="L239" s="589">
        <f t="shared" si="99"/>
        <v>36192</v>
      </c>
      <c r="M239" s="589">
        <f t="shared" si="99"/>
        <v>26144</v>
      </c>
      <c r="N239" s="8"/>
      <c r="O239" s="221">
        <f>IF(P239="Yes",'MD Rates'!$H$1,R239)</f>
        <v>42826</v>
      </c>
      <c r="P239" s="11" t="str">
        <f t="shared" si="62"/>
        <v>No</v>
      </c>
      <c r="R239" s="256">
        <v>42826</v>
      </c>
      <c r="T239" s="64"/>
      <c r="U239" s="64"/>
      <c r="V239" s="64"/>
    </row>
    <row r="240" spans="1:22" ht="14.5" hidden="1" x14ac:dyDescent="0.35">
      <c r="A240" s="625" t="s">
        <v>549</v>
      </c>
      <c r="B240" s="106" t="s">
        <v>1014</v>
      </c>
      <c r="C240" s="560" t="s">
        <v>779</v>
      </c>
      <c r="D240" s="557" t="s">
        <v>557</v>
      </c>
      <c r="E240" s="30"/>
      <c r="F240" s="557" t="s">
        <v>551</v>
      </c>
      <c r="G240" s="30"/>
      <c r="H240" s="30"/>
      <c r="I240" s="557">
        <v>36192</v>
      </c>
      <c r="J240" s="557">
        <v>26144</v>
      </c>
      <c r="K240" s="30"/>
      <c r="L240" s="589">
        <f t="shared" si="99"/>
        <v>36192</v>
      </c>
      <c r="M240" s="589">
        <f t="shared" si="99"/>
        <v>26144</v>
      </c>
      <c r="N240" s="8"/>
      <c r="O240" s="221">
        <f>IF(P240="Yes",'MD Rates'!$H$1,R240)</f>
        <v>42826</v>
      </c>
      <c r="P240" s="11" t="str">
        <f t="shared" si="62"/>
        <v>No</v>
      </c>
      <c r="R240" s="256">
        <v>42826</v>
      </c>
      <c r="T240" s="64"/>
      <c r="U240" s="64"/>
      <c r="V240" s="64"/>
    </row>
    <row r="241" spans="1:22" ht="14.5" hidden="1" x14ac:dyDescent="0.35">
      <c r="A241" s="625" t="s">
        <v>549</v>
      </c>
      <c r="B241" s="106" t="s">
        <v>1014</v>
      </c>
      <c r="C241" s="560" t="s">
        <v>779</v>
      </c>
      <c r="D241" s="557" t="s">
        <v>558</v>
      </c>
      <c r="E241" s="30"/>
      <c r="F241" s="557" t="s">
        <v>550</v>
      </c>
      <c r="G241" s="30"/>
      <c r="H241" s="30"/>
      <c r="I241" s="557">
        <v>36192</v>
      </c>
      <c r="J241" s="557">
        <v>26144</v>
      </c>
      <c r="K241" s="30"/>
      <c r="L241" s="589">
        <f t="shared" si="99"/>
        <v>36192</v>
      </c>
      <c r="M241" s="589">
        <f t="shared" si="99"/>
        <v>26144</v>
      </c>
      <c r="N241" s="8"/>
      <c r="O241" s="221">
        <f>IF(P241="Yes",'MD Rates'!$H$1,R241)</f>
        <v>42826</v>
      </c>
      <c r="P241" s="11" t="str">
        <f t="shared" si="62"/>
        <v>No</v>
      </c>
      <c r="R241" s="256">
        <v>42826</v>
      </c>
      <c r="T241" s="64"/>
      <c r="U241" s="64"/>
      <c r="V241" s="64"/>
    </row>
    <row r="242" spans="1:22" ht="14.5" hidden="1" x14ac:dyDescent="0.35">
      <c r="A242" s="625" t="s">
        <v>549</v>
      </c>
      <c r="B242" s="106" t="s">
        <v>1014</v>
      </c>
      <c r="C242" s="560" t="s">
        <v>779</v>
      </c>
      <c r="D242" s="557" t="s">
        <v>558</v>
      </c>
      <c r="E242" s="30"/>
      <c r="F242" s="557" t="s">
        <v>551</v>
      </c>
      <c r="G242" s="30"/>
      <c r="H242" s="30"/>
      <c r="I242" s="557">
        <v>36192</v>
      </c>
      <c r="J242" s="557">
        <v>26144</v>
      </c>
      <c r="K242" s="30"/>
      <c r="L242" s="589">
        <f t="shared" si="99"/>
        <v>36192</v>
      </c>
      <c r="M242" s="589">
        <f t="shared" si="99"/>
        <v>26144</v>
      </c>
      <c r="N242" s="8"/>
      <c r="O242" s="221">
        <f>IF(P242="Yes",'MD Rates'!$H$1,R242)</f>
        <v>42826</v>
      </c>
      <c r="P242" s="11" t="str">
        <f t="shared" si="62"/>
        <v>No</v>
      </c>
      <c r="R242" s="256">
        <v>42826</v>
      </c>
      <c r="T242" s="64"/>
      <c r="U242" s="64"/>
      <c r="V242" s="64"/>
    </row>
    <row r="243" spans="1:22" ht="14.5" hidden="1" x14ac:dyDescent="0.35">
      <c r="A243" s="625" t="s">
        <v>549</v>
      </c>
      <c r="B243" s="106" t="s">
        <v>1014</v>
      </c>
      <c r="C243" s="560" t="s">
        <v>779</v>
      </c>
      <c r="D243" s="557" t="s">
        <v>559</v>
      </c>
      <c r="E243" s="30"/>
      <c r="F243" s="557" t="s">
        <v>550</v>
      </c>
      <c r="G243" s="30"/>
      <c r="H243" s="30"/>
      <c r="I243" s="557">
        <v>36192</v>
      </c>
      <c r="J243" s="557">
        <v>26144</v>
      </c>
      <c r="K243" s="30"/>
      <c r="L243" s="589">
        <f t="shared" si="99"/>
        <v>36192</v>
      </c>
      <c r="M243" s="589">
        <f t="shared" si="99"/>
        <v>26144</v>
      </c>
      <c r="N243" s="8"/>
      <c r="O243" s="221">
        <f>IF(P243="Yes",'MD Rates'!$H$1,R243)</f>
        <v>42826</v>
      </c>
      <c r="P243" s="11" t="str">
        <f t="shared" si="62"/>
        <v>No</v>
      </c>
      <c r="R243" s="256">
        <v>42826</v>
      </c>
      <c r="T243" s="64"/>
      <c r="U243" s="64"/>
      <c r="V243" s="64"/>
    </row>
    <row r="244" spans="1:22" ht="14.5" hidden="1" x14ac:dyDescent="0.35">
      <c r="A244" s="625" t="s">
        <v>549</v>
      </c>
      <c r="B244" s="106" t="s">
        <v>1014</v>
      </c>
      <c r="C244" s="560" t="s">
        <v>779</v>
      </c>
      <c r="D244" s="557" t="s">
        <v>559</v>
      </c>
      <c r="E244" s="30"/>
      <c r="F244" s="557" t="s">
        <v>551</v>
      </c>
      <c r="G244" s="30"/>
      <c r="H244" s="30"/>
      <c r="I244" s="557">
        <v>36192</v>
      </c>
      <c r="J244" s="557">
        <v>26144</v>
      </c>
      <c r="K244" s="30"/>
      <c r="L244" s="589">
        <f t="shared" ref="L244:M259" si="100">L243</f>
        <v>36192</v>
      </c>
      <c r="M244" s="589">
        <f t="shared" si="100"/>
        <v>26144</v>
      </c>
      <c r="N244" s="8"/>
      <c r="O244" s="221">
        <f>IF(P244="Yes",'MD Rates'!$H$1,R244)</f>
        <v>42826</v>
      </c>
      <c r="P244" s="11" t="str">
        <f t="shared" si="62"/>
        <v>No</v>
      </c>
      <c r="R244" s="256">
        <v>42826</v>
      </c>
      <c r="T244" s="64"/>
      <c r="U244" s="64"/>
      <c r="V244" s="64"/>
    </row>
    <row r="245" spans="1:22" ht="14.5" hidden="1" x14ac:dyDescent="0.35">
      <c r="A245" s="625" t="s">
        <v>549</v>
      </c>
      <c r="B245" s="106" t="s">
        <v>1014</v>
      </c>
      <c r="C245" s="560" t="s">
        <v>779</v>
      </c>
      <c r="D245" s="557" t="s">
        <v>560</v>
      </c>
      <c r="E245" s="30"/>
      <c r="F245" s="557" t="s">
        <v>550</v>
      </c>
      <c r="G245" s="30"/>
      <c r="H245" s="30"/>
      <c r="I245" s="557">
        <v>36192</v>
      </c>
      <c r="J245" s="557">
        <v>26144</v>
      </c>
      <c r="K245" s="30"/>
      <c r="L245" s="589">
        <f t="shared" si="100"/>
        <v>36192</v>
      </c>
      <c r="M245" s="589">
        <f t="shared" si="100"/>
        <v>26144</v>
      </c>
      <c r="N245" s="8"/>
      <c r="O245" s="221">
        <f>IF(P245="Yes",'MD Rates'!$H$1,R245)</f>
        <v>42826</v>
      </c>
      <c r="P245" s="11" t="str">
        <f t="shared" si="62"/>
        <v>No</v>
      </c>
      <c r="R245" s="256">
        <v>42826</v>
      </c>
      <c r="T245" s="64"/>
      <c r="U245" s="64"/>
      <c r="V245" s="64"/>
    </row>
    <row r="246" spans="1:22" ht="14.5" hidden="1" x14ac:dyDescent="0.35">
      <c r="A246" s="625" t="s">
        <v>549</v>
      </c>
      <c r="B246" s="106" t="s">
        <v>1014</v>
      </c>
      <c r="C246" s="560" t="s">
        <v>779</v>
      </c>
      <c r="D246" s="557" t="s">
        <v>560</v>
      </c>
      <c r="E246" s="30"/>
      <c r="F246" s="557" t="s">
        <v>551</v>
      </c>
      <c r="G246" s="30"/>
      <c r="H246" s="30"/>
      <c r="I246" s="557">
        <v>36192</v>
      </c>
      <c r="J246" s="557">
        <v>26144</v>
      </c>
      <c r="K246" s="30"/>
      <c r="L246" s="589">
        <f t="shared" si="100"/>
        <v>36192</v>
      </c>
      <c r="M246" s="589">
        <f t="shared" si="100"/>
        <v>26144</v>
      </c>
      <c r="N246" s="8"/>
      <c r="O246" s="221">
        <f>IF(P246="Yes",'MD Rates'!$H$1,R246)</f>
        <v>42826</v>
      </c>
      <c r="P246" s="11" t="str">
        <f t="shared" si="62"/>
        <v>No</v>
      </c>
      <c r="R246" s="256">
        <v>42826</v>
      </c>
      <c r="T246" s="64"/>
      <c r="U246" s="64"/>
      <c r="V246" s="64"/>
    </row>
    <row r="247" spans="1:22" ht="14.5" hidden="1" x14ac:dyDescent="0.35">
      <c r="A247" s="625" t="s">
        <v>549</v>
      </c>
      <c r="B247" s="106" t="s">
        <v>1014</v>
      </c>
      <c r="C247" s="560" t="s">
        <v>779</v>
      </c>
      <c r="D247" s="557" t="s">
        <v>561</v>
      </c>
      <c r="E247" s="30"/>
      <c r="F247" s="557" t="s">
        <v>550</v>
      </c>
      <c r="G247" s="30"/>
      <c r="H247" s="30"/>
      <c r="I247" s="557">
        <v>36192</v>
      </c>
      <c r="J247" s="557">
        <v>26144</v>
      </c>
      <c r="K247" s="30"/>
      <c r="L247" s="589">
        <f t="shared" si="100"/>
        <v>36192</v>
      </c>
      <c r="M247" s="589">
        <f t="shared" si="100"/>
        <v>26144</v>
      </c>
      <c r="N247" s="8"/>
      <c r="O247" s="221">
        <f>IF(P247="Yes",'MD Rates'!$H$1,R247)</f>
        <v>42826</v>
      </c>
      <c r="P247" s="11" t="str">
        <f t="shared" si="62"/>
        <v>No</v>
      </c>
      <c r="R247" s="256">
        <v>42826</v>
      </c>
      <c r="T247" s="64"/>
      <c r="U247" s="64"/>
      <c r="V247" s="64"/>
    </row>
    <row r="248" spans="1:22" ht="14.5" hidden="1" x14ac:dyDescent="0.35">
      <c r="A248" s="625" t="s">
        <v>549</v>
      </c>
      <c r="B248" s="106" t="s">
        <v>1014</v>
      </c>
      <c r="C248" s="560" t="s">
        <v>779</v>
      </c>
      <c r="D248" s="557" t="s">
        <v>561</v>
      </c>
      <c r="E248" s="30"/>
      <c r="F248" s="557" t="s">
        <v>551</v>
      </c>
      <c r="G248" s="30"/>
      <c r="H248" s="30"/>
      <c r="I248" s="557">
        <v>36192</v>
      </c>
      <c r="J248" s="557">
        <v>26144</v>
      </c>
      <c r="K248" s="30"/>
      <c r="L248" s="589">
        <f t="shared" si="100"/>
        <v>36192</v>
      </c>
      <c r="M248" s="589">
        <f t="shared" si="100"/>
        <v>26144</v>
      </c>
      <c r="N248" s="8"/>
      <c r="O248" s="221">
        <f>IF(P248="Yes",'MD Rates'!$H$1,R248)</f>
        <v>42826</v>
      </c>
      <c r="P248" s="11" t="str">
        <f t="shared" si="62"/>
        <v>No</v>
      </c>
      <c r="R248" s="256">
        <v>42826</v>
      </c>
      <c r="T248" s="64"/>
      <c r="U248" s="64"/>
      <c r="V248" s="64"/>
    </row>
    <row r="249" spans="1:22" ht="14.5" hidden="1" x14ac:dyDescent="0.35">
      <c r="A249" s="625" t="s">
        <v>549</v>
      </c>
      <c r="B249" s="106" t="s">
        <v>1014</v>
      </c>
      <c r="C249" s="560" t="s">
        <v>779</v>
      </c>
      <c r="D249" s="557" t="s">
        <v>562</v>
      </c>
      <c r="E249" s="30"/>
      <c r="F249" s="557" t="s">
        <v>550</v>
      </c>
      <c r="G249" s="30"/>
      <c r="H249" s="30"/>
      <c r="I249" s="557">
        <v>36192</v>
      </c>
      <c r="J249" s="557">
        <v>26144</v>
      </c>
      <c r="K249" s="30"/>
      <c r="L249" s="589">
        <f t="shared" si="100"/>
        <v>36192</v>
      </c>
      <c r="M249" s="589">
        <f t="shared" si="100"/>
        <v>26144</v>
      </c>
      <c r="N249" s="8"/>
      <c r="O249" s="221">
        <f>IF(P249="Yes",'MD Rates'!$H$1,R249)</f>
        <v>42826</v>
      </c>
      <c r="P249" s="11" t="str">
        <f t="shared" si="62"/>
        <v>No</v>
      </c>
      <c r="R249" s="256">
        <v>42826</v>
      </c>
      <c r="T249" s="64"/>
      <c r="U249" s="64"/>
      <c r="V249" s="64"/>
    </row>
    <row r="250" spans="1:22" ht="14.5" hidden="1" x14ac:dyDescent="0.35">
      <c r="A250" s="625" t="s">
        <v>549</v>
      </c>
      <c r="B250" s="106" t="s">
        <v>1014</v>
      </c>
      <c r="C250" s="560" t="s">
        <v>779</v>
      </c>
      <c r="D250" s="557" t="s">
        <v>562</v>
      </c>
      <c r="E250" s="30"/>
      <c r="F250" s="557" t="s">
        <v>551</v>
      </c>
      <c r="G250" s="30"/>
      <c r="H250" s="30"/>
      <c r="I250" s="557">
        <v>36192</v>
      </c>
      <c r="J250" s="557">
        <v>26144</v>
      </c>
      <c r="K250" s="30"/>
      <c r="L250" s="589">
        <f t="shared" si="100"/>
        <v>36192</v>
      </c>
      <c r="M250" s="589">
        <f t="shared" si="100"/>
        <v>26144</v>
      </c>
      <c r="N250" s="8"/>
      <c r="O250" s="221">
        <f>IF(P250="Yes",'MD Rates'!$H$1,R250)</f>
        <v>42826</v>
      </c>
      <c r="P250" s="11" t="str">
        <f t="shared" si="62"/>
        <v>No</v>
      </c>
      <c r="R250" s="256">
        <v>42826</v>
      </c>
      <c r="T250" s="64"/>
      <c r="U250" s="64"/>
      <c r="V250" s="64"/>
    </row>
    <row r="251" spans="1:22" ht="14.5" hidden="1" x14ac:dyDescent="0.35">
      <c r="A251" s="625" t="s">
        <v>549</v>
      </c>
      <c r="B251" s="106" t="s">
        <v>1014</v>
      </c>
      <c r="C251" s="560" t="s">
        <v>779</v>
      </c>
      <c r="D251" s="557" t="s">
        <v>563</v>
      </c>
      <c r="E251" s="30"/>
      <c r="F251" s="557" t="s">
        <v>550</v>
      </c>
      <c r="G251" s="30"/>
      <c r="H251" s="30"/>
      <c r="I251" s="557">
        <v>36192</v>
      </c>
      <c r="J251" s="557">
        <v>26144</v>
      </c>
      <c r="K251" s="30"/>
      <c r="L251" s="589">
        <f t="shared" si="100"/>
        <v>36192</v>
      </c>
      <c r="M251" s="589">
        <f t="shared" si="100"/>
        <v>26144</v>
      </c>
      <c r="N251" s="8"/>
      <c r="O251" s="221">
        <f>IF(P251="Yes",'MD Rates'!$H$1,R251)</f>
        <v>42826</v>
      </c>
      <c r="P251" s="11" t="str">
        <f t="shared" si="62"/>
        <v>No</v>
      </c>
      <c r="R251" s="256">
        <v>42826</v>
      </c>
      <c r="T251" s="64"/>
      <c r="U251" s="64"/>
      <c r="V251" s="64"/>
    </row>
    <row r="252" spans="1:22" ht="14.5" hidden="1" x14ac:dyDescent="0.35">
      <c r="A252" s="625" t="s">
        <v>549</v>
      </c>
      <c r="B252" s="106" t="s">
        <v>1014</v>
      </c>
      <c r="C252" s="560" t="s">
        <v>779</v>
      </c>
      <c r="D252" s="557" t="s">
        <v>563</v>
      </c>
      <c r="E252" s="30"/>
      <c r="F252" s="557" t="s">
        <v>551</v>
      </c>
      <c r="G252" s="30"/>
      <c r="H252" s="30"/>
      <c r="I252" s="557">
        <v>36192</v>
      </c>
      <c r="J252" s="557">
        <v>26144</v>
      </c>
      <c r="K252" s="30"/>
      <c r="L252" s="589">
        <f t="shared" si="100"/>
        <v>36192</v>
      </c>
      <c r="M252" s="589">
        <f t="shared" si="100"/>
        <v>26144</v>
      </c>
      <c r="N252" s="8"/>
      <c r="O252" s="221">
        <f>IF(P252="Yes",'MD Rates'!$H$1,R252)</f>
        <v>42826</v>
      </c>
      <c r="P252" s="11" t="str">
        <f t="shared" si="62"/>
        <v>No</v>
      </c>
      <c r="R252" s="256">
        <v>42826</v>
      </c>
      <c r="T252" s="64"/>
      <c r="U252" s="64"/>
      <c r="V252" s="64"/>
    </row>
    <row r="253" spans="1:22" ht="14.5" hidden="1" x14ac:dyDescent="0.35">
      <c r="A253" s="625" t="s">
        <v>549</v>
      </c>
      <c r="B253" s="106" t="s">
        <v>1014</v>
      </c>
      <c r="C253" s="560" t="s">
        <v>779</v>
      </c>
      <c r="D253" s="557" t="s">
        <v>564</v>
      </c>
      <c r="E253" s="30"/>
      <c r="F253" s="557" t="s">
        <v>550</v>
      </c>
      <c r="G253" s="30"/>
      <c r="H253" s="30"/>
      <c r="I253" s="557">
        <v>36192</v>
      </c>
      <c r="J253" s="557">
        <v>26144</v>
      </c>
      <c r="K253" s="30"/>
      <c r="L253" s="589">
        <f t="shared" si="100"/>
        <v>36192</v>
      </c>
      <c r="M253" s="589">
        <f t="shared" si="100"/>
        <v>26144</v>
      </c>
      <c r="N253" s="8"/>
      <c r="O253" s="221">
        <f>IF(P253="Yes",'MD Rates'!$H$1,R253)</f>
        <v>42826</v>
      </c>
      <c r="P253" s="11" t="str">
        <f t="shared" si="62"/>
        <v>No</v>
      </c>
      <c r="R253" s="256">
        <v>42826</v>
      </c>
      <c r="T253" s="64"/>
      <c r="U253" s="64"/>
      <c r="V253" s="64"/>
    </row>
    <row r="254" spans="1:22" ht="14.5" hidden="1" x14ac:dyDescent="0.35">
      <c r="A254" s="625" t="s">
        <v>549</v>
      </c>
      <c r="B254" s="106" t="s">
        <v>1014</v>
      </c>
      <c r="C254" s="560" t="s">
        <v>779</v>
      </c>
      <c r="D254" s="557" t="s">
        <v>564</v>
      </c>
      <c r="E254" s="30"/>
      <c r="F254" s="557" t="s">
        <v>551</v>
      </c>
      <c r="G254" s="30"/>
      <c r="H254" s="30"/>
      <c r="I254" s="557">
        <v>36192</v>
      </c>
      <c r="J254" s="557">
        <v>26144</v>
      </c>
      <c r="K254" s="30"/>
      <c r="L254" s="589">
        <f t="shared" si="100"/>
        <v>36192</v>
      </c>
      <c r="M254" s="589">
        <f t="shared" si="100"/>
        <v>26144</v>
      </c>
      <c r="N254" s="8"/>
      <c r="O254" s="221">
        <f>IF(P254="Yes",'MD Rates'!$H$1,R254)</f>
        <v>42826</v>
      </c>
      <c r="P254" s="11" t="str">
        <f t="shared" si="62"/>
        <v>No</v>
      </c>
      <c r="R254" s="256">
        <v>42826</v>
      </c>
      <c r="T254" s="64"/>
      <c r="U254" s="64"/>
      <c r="V254" s="64"/>
    </row>
    <row r="255" spans="1:22" ht="14.5" hidden="1" x14ac:dyDescent="0.35">
      <c r="A255" s="625" t="s">
        <v>549</v>
      </c>
      <c r="B255" s="106" t="s">
        <v>1014</v>
      </c>
      <c r="C255" s="560" t="s">
        <v>779</v>
      </c>
      <c r="D255" s="557" t="s">
        <v>565</v>
      </c>
      <c r="E255" s="30"/>
      <c r="F255" s="557" t="s">
        <v>550</v>
      </c>
      <c r="G255" s="30"/>
      <c r="H255" s="30"/>
      <c r="I255" s="557">
        <v>36192</v>
      </c>
      <c r="J255" s="557">
        <v>26144</v>
      </c>
      <c r="K255" s="30"/>
      <c r="L255" s="589">
        <f t="shared" si="100"/>
        <v>36192</v>
      </c>
      <c r="M255" s="589">
        <f t="shared" si="100"/>
        <v>26144</v>
      </c>
      <c r="N255" s="8"/>
      <c r="O255" s="221">
        <f>IF(P255="Yes",'MD Rates'!$H$1,R255)</f>
        <v>42826</v>
      </c>
      <c r="P255" s="11" t="str">
        <f t="shared" si="62"/>
        <v>No</v>
      </c>
      <c r="R255" s="256">
        <v>42826</v>
      </c>
      <c r="T255" s="64"/>
      <c r="U255" s="64"/>
      <c r="V255" s="64"/>
    </row>
    <row r="256" spans="1:22" ht="14.5" hidden="1" x14ac:dyDescent="0.35">
      <c r="A256" s="625" t="s">
        <v>549</v>
      </c>
      <c r="B256" s="106" t="s">
        <v>1014</v>
      </c>
      <c r="C256" s="560" t="s">
        <v>779</v>
      </c>
      <c r="D256" s="557" t="s">
        <v>565</v>
      </c>
      <c r="E256" s="30"/>
      <c r="F256" s="557" t="s">
        <v>551</v>
      </c>
      <c r="G256" s="30"/>
      <c r="H256" s="30"/>
      <c r="I256" s="557">
        <v>36192</v>
      </c>
      <c r="J256" s="557">
        <v>26144</v>
      </c>
      <c r="K256" s="30"/>
      <c r="L256" s="589">
        <f t="shared" si="100"/>
        <v>36192</v>
      </c>
      <c r="M256" s="589">
        <f t="shared" si="100"/>
        <v>26144</v>
      </c>
      <c r="N256" s="8"/>
      <c r="O256" s="221">
        <f>IF(P256="Yes",'MD Rates'!$H$1,R256)</f>
        <v>42826</v>
      </c>
      <c r="P256" s="11" t="str">
        <f t="shared" si="62"/>
        <v>No</v>
      </c>
      <c r="R256" s="256">
        <v>42826</v>
      </c>
      <c r="T256" s="64"/>
      <c r="U256" s="64"/>
      <c r="V256" s="64"/>
    </row>
    <row r="257" spans="1:22" ht="14.5" hidden="1" x14ac:dyDescent="0.35">
      <c r="A257" s="625" t="s">
        <v>549</v>
      </c>
      <c r="B257" s="106" t="s">
        <v>1014</v>
      </c>
      <c r="C257" s="560" t="s">
        <v>779</v>
      </c>
      <c r="D257" s="557" t="s">
        <v>566</v>
      </c>
      <c r="E257" s="30"/>
      <c r="F257" s="557" t="s">
        <v>550</v>
      </c>
      <c r="G257" s="30"/>
      <c r="H257" s="30"/>
      <c r="I257" s="557">
        <v>36192</v>
      </c>
      <c r="J257" s="557">
        <v>26144</v>
      </c>
      <c r="K257" s="30"/>
      <c r="L257" s="589">
        <f t="shared" si="100"/>
        <v>36192</v>
      </c>
      <c r="M257" s="589">
        <f t="shared" si="100"/>
        <v>26144</v>
      </c>
      <c r="N257" s="8"/>
      <c r="O257" s="221">
        <f>IF(P257="Yes",'MD Rates'!$H$1,R257)</f>
        <v>42826</v>
      </c>
      <c r="P257" s="11" t="str">
        <f t="shared" si="62"/>
        <v>No</v>
      </c>
      <c r="R257" s="256">
        <v>42826</v>
      </c>
      <c r="T257" s="64"/>
      <c r="U257" s="64"/>
      <c r="V257" s="64"/>
    </row>
    <row r="258" spans="1:22" ht="14.5" hidden="1" x14ac:dyDescent="0.35">
      <c r="A258" s="625" t="s">
        <v>549</v>
      </c>
      <c r="B258" s="106" t="s">
        <v>1014</v>
      </c>
      <c r="C258" s="560" t="s">
        <v>779</v>
      </c>
      <c r="D258" s="557" t="s">
        <v>566</v>
      </c>
      <c r="E258" s="30"/>
      <c r="F258" s="557" t="s">
        <v>551</v>
      </c>
      <c r="G258" s="30"/>
      <c r="H258" s="30"/>
      <c r="I258" s="557">
        <v>36192</v>
      </c>
      <c r="J258" s="557">
        <v>26144</v>
      </c>
      <c r="K258" s="30"/>
      <c r="L258" s="589">
        <f t="shared" si="100"/>
        <v>36192</v>
      </c>
      <c r="M258" s="589">
        <f t="shared" si="100"/>
        <v>26144</v>
      </c>
      <c r="N258" s="8"/>
      <c r="O258" s="221">
        <f>IF(P258="Yes",'MD Rates'!$H$1,R258)</f>
        <v>42826</v>
      </c>
      <c r="P258" s="11" t="str">
        <f t="shared" si="62"/>
        <v>No</v>
      </c>
      <c r="R258" s="256">
        <v>42826</v>
      </c>
      <c r="T258" s="64"/>
      <c r="U258" s="64"/>
      <c r="V258" s="64"/>
    </row>
    <row r="259" spans="1:22" ht="14.5" hidden="1" x14ac:dyDescent="0.35">
      <c r="A259" s="625" t="s">
        <v>549</v>
      </c>
      <c r="B259" s="106" t="s">
        <v>1014</v>
      </c>
      <c r="C259" s="560" t="s">
        <v>779</v>
      </c>
      <c r="D259" s="557" t="s">
        <v>567</v>
      </c>
      <c r="E259" s="30"/>
      <c r="F259" s="557" t="s">
        <v>550</v>
      </c>
      <c r="G259" s="30"/>
      <c r="H259" s="30"/>
      <c r="I259" s="557">
        <v>36192</v>
      </c>
      <c r="J259" s="557">
        <v>26144</v>
      </c>
      <c r="K259" s="30"/>
      <c r="L259" s="589">
        <f t="shared" si="100"/>
        <v>36192</v>
      </c>
      <c r="M259" s="589">
        <f t="shared" si="100"/>
        <v>26144</v>
      </c>
      <c r="N259" s="8"/>
      <c r="O259" s="221">
        <f>IF(P259="Yes",'MD Rates'!$H$1,R259)</f>
        <v>42826</v>
      </c>
      <c r="P259" s="11" t="str">
        <f t="shared" si="62"/>
        <v>No</v>
      </c>
      <c r="R259" s="256">
        <v>42826</v>
      </c>
      <c r="T259" s="64"/>
      <c r="U259" s="64"/>
      <c r="V259" s="64"/>
    </row>
    <row r="260" spans="1:22" ht="14.5" hidden="1" x14ac:dyDescent="0.35">
      <c r="A260" s="625" t="s">
        <v>549</v>
      </c>
      <c r="B260" s="106" t="s">
        <v>1014</v>
      </c>
      <c r="C260" s="560" t="s">
        <v>779</v>
      </c>
      <c r="D260" s="557" t="s">
        <v>567</v>
      </c>
      <c r="E260" s="30"/>
      <c r="F260" s="557" t="s">
        <v>551</v>
      </c>
      <c r="G260" s="30"/>
      <c r="H260" s="30"/>
      <c r="I260" s="557">
        <v>36192</v>
      </c>
      <c r="J260" s="557">
        <v>26144</v>
      </c>
      <c r="K260" s="30"/>
      <c r="L260" s="589">
        <f t="shared" ref="L260:M275" si="101">L259</f>
        <v>36192</v>
      </c>
      <c r="M260" s="589">
        <f t="shared" si="101"/>
        <v>26144</v>
      </c>
      <c r="N260" s="8"/>
      <c r="O260" s="221">
        <f>IF(P260="Yes",'MD Rates'!$H$1,R260)</f>
        <v>42826</v>
      </c>
      <c r="P260" s="11" t="str">
        <f t="shared" si="62"/>
        <v>No</v>
      </c>
      <c r="R260" s="256">
        <v>42826</v>
      </c>
      <c r="T260" s="64"/>
      <c r="U260" s="64"/>
      <c r="V260" s="64"/>
    </row>
    <row r="261" spans="1:22" ht="14.5" hidden="1" x14ac:dyDescent="0.35">
      <c r="A261" s="625" t="s">
        <v>549</v>
      </c>
      <c r="B261" s="106" t="s">
        <v>1014</v>
      </c>
      <c r="C261" s="560" t="s">
        <v>779</v>
      </c>
      <c r="D261" s="557" t="s">
        <v>568</v>
      </c>
      <c r="E261" s="30"/>
      <c r="F261" s="557" t="s">
        <v>550</v>
      </c>
      <c r="G261" s="30"/>
      <c r="H261" s="30"/>
      <c r="I261" s="557">
        <v>36192</v>
      </c>
      <c r="J261" s="557">
        <v>26144</v>
      </c>
      <c r="K261" s="30"/>
      <c r="L261" s="589">
        <f t="shared" si="101"/>
        <v>36192</v>
      </c>
      <c r="M261" s="589">
        <f t="shared" si="101"/>
        <v>26144</v>
      </c>
      <c r="N261" s="8"/>
      <c r="O261" s="221">
        <f>IF(P261="Yes",'MD Rates'!$H$1,R261)</f>
        <v>42826</v>
      </c>
      <c r="P261" s="11" t="str">
        <f t="shared" si="62"/>
        <v>No</v>
      </c>
      <c r="R261" s="256">
        <v>42826</v>
      </c>
      <c r="T261" s="64"/>
      <c r="U261" s="64"/>
      <c r="V261" s="64"/>
    </row>
    <row r="262" spans="1:22" ht="14.5" hidden="1" x14ac:dyDescent="0.35">
      <c r="A262" s="625" t="s">
        <v>549</v>
      </c>
      <c r="B262" s="106" t="s">
        <v>1014</v>
      </c>
      <c r="C262" s="560" t="s">
        <v>779</v>
      </c>
      <c r="D262" s="557" t="s">
        <v>568</v>
      </c>
      <c r="E262" s="30"/>
      <c r="F262" s="557" t="s">
        <v>551</v>
      </c>
      <c r="G262" s="30"/>
      <c r="H262" s="30"/>
      <c r="I262" s="557">
        <v>36192</v>
      </c>
      <c r="J262" s="557">
        <v>26144</v>
      </c>
      <c r="K262" s="30"/>
      <c r="L262" s="589">
        <f t="shared" si="101"/>
        <v>36192</v>
      </c>
      <c r="M262" s="589">
        <f t="shared" si="101"/>
        <v>26144</v>
      </c>
      <c r="N262" s="8"/>
      <c r="O262" s="221">
        <f>IF(P262="Yes",'MD Rates'!$H$1,R262)</f>
        <v>42826</v>
      </c>
      <c r="P262" s="11" t="str">
        <f t="shared" si="62"/>
        <v>No</v>
      </c>
      <c r="R262" s="256">
        <v>42826</v>
      </c>
      <c r="T262" s="64"/>
      <c r="U262" s="64"/>
      <c r="V262" s="64"/>
    </row>
    <row r="263" spans="1:22" ht="14.5" hidden="1" x14ac:dyDescent="0.35">
      <c r="A263" s="625" t="s">
        <v>549</v>
      </c>
      <c r="B263" s="106" t="s">
        <v>1014</v>
      </c>
      <c r="C263" s="560" t="s">
        <v>779</v>
      </c>
      <c r="D263" s="557" t="s">
        <v>569</v>
      </c>
      <c r="E263" s="30"/>
      <c r="F263" s="557" t="s">
        <v>550</v>
      </c>
      <c r="G263" s="30"/>
      <c r="H263" s="30"/>
      <c r="I263" s="557">
        <v>36192</v>
      </c>
      <c r="J263" s="557">
        <v>26144</v>
      </c>
      <c r="K263" s="30"/>
      <c r="L263" s="589">
        <f t="shared" si="101"/>
        <v>36192</v>
      </c>
      <c r="M263" s="589">
        <f t="shared" si="101"/>
        <v>26144</v>
      </c>
      <c r="N263" s="8"/>
      <c r="O263" s="221">
        <f>IF(P263="Yes",'MD Rates'!$H$1,R263)</f>
        <v>42826</v>
      </c>
      <c r="P263" s="11" t="str">
        <f t="shared" si="62"/>
        <v>No</v>
      </c>
      <c r="R263" s="256">
        <v>42826</v>
      </c>
      <c r="T263" s="64"/>
      <c r="U263" s="64"/>
      <c r="V263" s="64"/>
    </row>
    <row r="264" spans="1:22" ht="14.5" hidden="1" x14ac:dyDescent="0.35">
      <c r="A264" s="625" t="s">
        <v>549</v>
      </c>
      <c r="B264" s="106" t="s">
        <v>1014</v>
      </c>
      <c r="C264" s="560" t="s">
        <v>779</v>
      </c>
      <c r="D264" s="557" t="s">
        <v>569</v>
      </c>
      <c r="E264" s="30"/>
      <c r="F264" s="557" t="s">
        <v>551</v>
      </c>
      <c r="G264" s="30"/>
      <c r="H264" s="30"/>
      <c r="I264" s="557">
        <v>36192</v>
      </c>
      <c r="J264" s="557">
        <v>26144</v>
      </c>
      <c r="K264" s="30"/>
      <c r="L264" s="589">
        <f t="shared" si="101"/>
        <v>36192</v>
      </c>
      <c r="M264" s="589">
        <f t="shared" si="101"/>
        <v>26144</v>
      </c>
      <c r="N264" s="8"/>
      <c r="O264" s="221">
        <f>IF(P264="Yes",'MD Rates'!$H$1,R264)</f>
        <v>42826</v>
      </c>
      <c r="P264" s="11" t="str">
        <f t="shared" si="62"/>
        <v>No</v>
      </c>
      <c r="R264" s="256">
        <v>42826</v>
      </c>
      <c r="T264" s="64"/>
      <c r="U264" s="64"/>
      <c r="V264" s="64"/>
    </row>
    <row r="265" spans="1:22" ht="14.5" hidden="1" x14ac:dyDescent="0.35">
      <c r="A265" s="625" t="s">
        <v>549</v>
      </c>
      <c r="B265" s="106" t="s">
        <v>1014</v>
      </c>
      <c r="C265" s="560" t="s">
        <v>779</v>
      </c>
      <c r="D265" s="557" t="s">
        <v>570</v>
      </c>
      <c r="E265" s="30"/>
      <c r="F265" s="557" t="s">
        <v>550</v>
      </c>
      <c r="G265" s="30"/>
      <c r="H265" s="30"/>
      <c r="I265" s="557">
        <v>36192</v>
      </c>
      <c r="J265" s="557">
        <v>26144</v>
      </c>
      <c r="K265" s="30"/>
      <c r="L265" s="589">
        <f t="shared" si="101"/>
        <v>36192</v>
      </c>
      <c r="M265" s="589">
        <f t="shared" si="101"/>
        <v>26144</v>
      </c>
      <c r="N265" s="8"/>
      <c r="O265" s="221">
        <f>IF(P265="Yes",'MD Rates'!$H$1,R265)</f>
        <v>42826</v>
      </c>
      <c r="P265" s="11" t="str">
        <f t="shared" si="62"/>
        <v>No</v>
      </c>
      <c r="R265" s="256">
        <v>42826</v>
      </c>
      <c r="T265" s="64"/>
      <c r="U265" s="64"/>
      <c r="V265" s="64"/>
    </row>
    <row r="266" spans="1:22" ht="14.5" hidden="1" x14ac:dyDescent="0.35">
      <c r="A266" s="625" t="s">
        <v>549</v>
      </c>
      <c r="B266" s="106" t="s">
        <v>1014</v>
      </c>
      <c r="C266" s="560" t="s">
        <v>779</v>
      </c>
      <c r="D266" s="557" t="s">
        <v>570</v>
      </c>
      <c r="E266" s="30"/>
      <c r="F266" s="557" t="s">
        <v>551</v>
      </c>
      <c r="G266" s="30"/>
      <c r="H266" s="30"/>
      <c r="I266" s="557">
        <v>36192</v>
      </c>
      <c r="J266" s="557">
        <v>26144</v>
      </c>
      <c r="K266" s="30"/>
      <c r="L266" s="589">
        <f t="shared" si="101"/>
        <v>36192</v>
      </c>
      <c r="M266" s="589">
        <f t="shared" si="101"/>
        <v>26144</v>
      </c>
      <c r="N266" s="8"/>
      <c r="O266" s="221">
        <f>IF(P266="Yes",'MD Rates'!$H$1,R266)</f>
        <v>42826</v>
      </c>
      <c r="P266" s="11" t="str">
        <f t="shared" si="62"/>
        <v>No</v>
      </c>
      <c r="R266" s="256">
        <v>42826</v>
      </c>
      <c r="T266" s="64"/>
      <c r="U266" s="64"/>
      <c r="V266" s="64"/>
    </row>
    <row r="267" spans="1:22" ht="14.5" hidden="1" x14ac:dyDescent="0.35">
      <c r="A267" s="625" t="s">
        <v>549</v>
      </c>
      <c r="B267" s="106" t="s">
        <v>1014</v>
      </c>
      <c r="C267" s="560" t="s">
        <v>779</v>
      </c>
      <c r="D267" s="557" t="s">
        <v>571</v>
      </c>
      <c r="E267" s="30"/>
      <c r="F267" s="557" t="s">
        <v>550</v>
      </c>
      <c r="G267" s="30"/>
      <c r="H267" s="30"/>
      <c r="I267" s="557">
        <v>36192</v>
      </c>
      <c r="J267" s="557">
        <v>26144</v>
      </c>
      <c r="K267" s="30"/>
      <c r="L267" s="589">
        <f t="shared" si="101"/>
        <v>36192</v>
      </c>
      <c r="M267" s="589">
        <f t="shared" si="101"/>
        <v>26144</v>
      </c>
      <c r="N267" s="8"/>
      <c r="O267" s="221">
        <f>IF(P267="Yes",'MD Rates'!$H$1,R267)</f>
        <v>42826</v>
      </c>
      <c r="P267" s="11" t="str">
        <f t="shared" si="62"/>
        <v>No</v>
      </c>
      <c r="R267" s="256">
        <v>42826</v>
      </c>
      <c r="T267" s="64"/>
      <c r="U267" s="64"/>
      <c r="V267" s="64"/>
    </row>
    <row r="268" spans="1:22" ht="14.5" hidden="1" x14ac:dyDescent="0.35">
      <c r="A268" s="625" t="s">
        <v>549</v>
      </c>
      <c r="B268" s="106" t="s">
        <v>1014</v>
      </c>
      <c r="C268" s="560" t="s">
        <v>779</v>
      </c>
      <c r="D268" s="557" t="s">
        <v>571</v>
      </c>
      <c r="E268" s="30"/>
      <c r="F268" s="557" t="s">
        <v>551</v>
      </c>
      <c r="G268" s="30"/>
      <c r="H268" s="30"/>
      <c r="I268" s="557">
        <v>36192</v>
      </c>
      <c r="J268" s="557">
        <v>26144</v>
      </c>
      <c r="K268" s="30"/>
      <c r="L268" s="589">
        <f t="shared" si="101"/>
        <v>36192</v>
      </c>
      <c r="M268" s="589">
        <f t="shared" si="101"/>
        <v>26144</v>
      </c>
      <c r="N268" s="8"/>
      <c r="O268" s="221">
        <f>IF(P268="Yes",'MD Rates'!$H$1,R268)</f>
        <v>42826</v>
      </c>
      <c r="P268" s="11" t="str">
        <f t="shared" si="62"/>
        <v>No</v>
      </c>
      <c r="R268" s="256">
        <v>42826</v>
      </c>
      <c r="T268" s="64"/>
      <c r="U268" s="64"/>
      <c r="V268" s="64"/>
    </row>
    <row r="269" spans="1:22" ht="14.5" hidden="1" x14ac:dyDescent="0.35">
      <c r="A269" s="625" t="s">
        <v>549</v>
      </c>
      <c r="B269" s="106" t="s">
        <v>1014</v>
      </c>
      <c r="C269" s="560" t="s">
        <v>779</v>
      </c>
      <c r="D269" s="557" t="s">
        <v>572</v>
      </c>
      <c r="E269" s="30"/>
      <c r="F269" s="557" t="s">
        <v>550</v>
      </c>
      <c r="G269" s="30"/>
      <c r="H269" s="30"/>
      <c r="I269" s="557">
        <v>36192</v>
      </c>
      <c r="J269" s="557">
        <v>26144</v>
      </c>
      <c r="K269" s="30"/>
      <c r="L269" s="589">
        <f t="shared" si="101"/>
        <v>36192</v>
      </c>
      <c r="M269" s="589">
        <f t="shared" si="101"/>
        <v>26144</v>
      </c>
      <c r="N269" s="8"/>
      <c r="O269" s="221">
        <f>IF(P269="Yes",'MD Rates'!$H$1,R269)</f>
        <v>42826</v>
      </c>
      <c r="P269" s="11" t="str">
        <f t="shared" si="62"/>
        <v>No</v>
      </c>
      <c r="R269" s="256">
        <v>42826</v>
      </c>
      <c r="T269" s="64"/>
      <c r="U269" s="64"/>
      <c r="V269" s="64"/>
    </row>
    <row r="270" spans="1:22" ht="14.5" hidden="1" x14ac:dyDescent="0.35">
      <c r="A270" s="625" t="s">
        <v>549</v>
      </c>
      <c r="B270" s="106" t="s">
        <v>1014</v>
      </c>
      <c r="C270" s="560" t="s">
        <v>779</v>
      </c>
      <c r="D270" s="557" t="s">
        <v>572</v>
      </c>
      <c r="E270" s="30"/>
      <c r="F270" s="557" t="s">
        <v>551</v>
      </c>
      <c r="G270" s="30"/>
      <c r="H270" s="30"/>
      <c r="I270" s="557">
        <v>36192</v>
      </c>
      <c r="J270" s="557">
        <v>26144</v>
      </c>
      <c r="K270" s="30"/>
      <c r="L270" s="589">
        <f t="shared" si="101"/>
        <v>36192</v>
      </c>
      <c r="M270" s="589">
        <f t="shared" si="101"/>
        <v>26144</v>
      </c>
      <c r="N270" s="8"/>
      <c r="O270" s="221">
        <f>IF(P270="Yes",'MD Rates'!$H$1,R270)</f>
        <v>42826</v>
      </c>
      <c r="P270" s="11" t="str">
        <f t="shared" si="62"/>
        <v>No</v>
      </c>
      <c r="R270" s="256">
        <v>42826</v>
      </c>
      <c r="T270" s="64"/>
      <c r="U270" s="64"/>
      <c r="V270" s="64"/>
    </row>
    <row r="271" spans="1:22" ht="14.5" hidden="1" x14ac:dyDescent="0.35">
      <c r="A271" s="625" t="s">
        <v>549</v>
      </c>
      <c r="B271" s="106" t="s">
        <v>1014</v>
      </c>
      <c r="C271" s="560" t="s">
        <v>779</v>
      </c>
      <c r="D271" s="557" t="s">
        <v>573</v>
      </c>
      <c r="E271" s="30"/>
      <c r="F271" s="557" t="s">
        <v>550</v>
      </c>
      <c r="G271" s="30"/>
      <c r="H271" s="30"/>
      <c r="I271" s="557">
        <v>36192</v>
      </c>
      <c r="J271" s="557">
        <v>26144</v>
      </c>
      <c r="K271" s="30"/>
      <c r="L271" s="589">
        <f t="shared" si="101"/>
        <v>36192</v>
      </c>
      <c r="M271" s="589">
        <f t="shared" si="101"/>
        <v>26144</v>
      </c>
      <c r="N271" s="8"/>
      <c r="O271" s="221">
        <f>IF(P271="Yes",'MD Rates'!$H$1,R271)</f>
        <v>42826</v>
      </c>
      <c r="P271" s="11" t="str">
        <f t="shared" si="62"/>
        <v>No</v>
      </c>
      <c r="R271" s="256">
        <v>42826</v>
      </c>
      <c r="T271" s="64"/>
      <c r="U271" s="64"/>
      <c r="V271" s="64"/>
    </row>
    <row r="272" spans="1:22" ht="14.5" hidden="1" x14ac:dyDescent="0.35">
      <c r="A272" s="625" t="s">
        <v>549</v>
      </c>
      <c r="B272" s="106" t="s">
        <v>1014</v>
      </c>
      <c r="C272" s="560" t="s">
        <v>779</v>
      </c>
      <c r="D272" s="557" t="s">
        <v>573</v>
      </c>
      <c r="E272" s="30"/>
      <c r="F272" s="557" t="s">
        <v>551</v>
      </c>
      <c r="G272" s="30"/>
      <c r="H272" s="30"/>
      <c r="I272" s="557">
        <v>36192</v>
      </c>
      <c r="J272" s="557">
        <v>26144</v>
      </c>
      <c r="K272" s="30"/>
      <c r="L272" s="589">
        <f t="shared" si="101"/>
        <v>36192</v>
      </c>
      <c r="M272" s="589">
        <f t="shared" si="101"/>
        <v>26144</v>
      </c>
      <c r="N272" s="8"/>
      <c r="O272" s="221">
        <f>IF(P272="Yes",'MD Rates'!$H$1,R272)</f>
        <v>42826</v>
      </c>
      <c r="P272" s="11" t="str">
        <f t="shared" si="62"/>
        <v>No</v>
      </c>
      <c r="R272" s="256">
        <v>42826</v>
      </c>
      <c r="T272" s="64"/>
      <c r="U272" s="64"/>
      <c r="V272" s="64"/>
    </row>
    <row r="273" spans="1:22" ht="14.5" hidden="1" x14ac:dyDescent="0.35">
      <c r="A273" s="625" t="s">
        <v>549</v>
      </c>
      <c r="B273" s="106" t="s">
        <v>1014</v>
      </c>
      <c r="C273" s="560" t="s">
        <v>779</v>
      </c>
      <c r="D273" s="557" t="s">
        <v>574</v>
      </c>
      <c r="E273" s="30"/>
      <c r="F273" s="557" t="s">
        <v>550</v>
      </c>
      <c r="G273" s="30"/>
      <c r="H273" s="30"/>
      <c r="I273" s="557">
        <v>36192</v>
      </c>
      <c r="J273" s="557">
        <v>26144</v>
      </c>
      <c r="K273" s="30"/>
      <c r="L273" s="589">
        <f t="shared" si="101"/>
        <v>36192</v>
      </c>
      <c r="M273" s="589">
        <f t="shared" si="101"/>
        <v>26144</v>
      </c>
      <c r="N273" s="8"/>
      <c r="O273" s="221">
        <f>IF(P273="Yes",'MD Rates'!$H$1,R273)</f>
        <v>42826</v>
      </c>
      <c r="P273" s="11" t="str">
        <f t="shared" si="62"/>
        <v>No</v>
      </c>
      <c r="R273" s="256">
        <v>42826</v>
      </c>
      <c r="T273" s="64"/>
      <c r="U273" s="64"/>
      <c r="V273" s="64"/>
    </row>
    <row r="274" spans="1:22" ht="14.5" hidden="1" x14ac:dyDescent="0.35">
      <c r="A274" s="625" t="s">
        <v>549</v>
      </c>
      <c r="B274" s="106" t="s">
        <v>1014</v>
      </c>
      <c r="C274" s="560" t="s">
        <v>779</v>
      </c>
      <c r="D274" s="557" t="s">
        <v>574</v>
      </c>
      <c r="E274" s="30"/>
      <c r="F274" s="557" t="s">
        <v>551</v>
      </c>
      <c r="G274" s="30"/>
      <c r="H274" s="30"/>
      <c r="I274" s="557">
        <v>36192</v>
      </c>
      <c r="J274" s="557">
        <v>26144</v>
      </c>
      <c r="K274" s="30"/>
      <c r="L274" s="589">
        <f t="shared" si="101"/>
        <v>36192</v>
      </c>
      <c r="M274" s="589">
        <f t="shared" si="101"/>
        <v>26144</v>
      </c>
      <c r="N274" s="8"/>
      <c r="O274" s="221">
        <f>IF(P274="Yes",'MD Rates'!$H$1,R274)</f>
        <v>42826</v>
      </c>
      <c r="P274" s="11" t="str">
        <f t="shared" si="62"/>
        <v>No</v>
      </c>
      <c r="R274" s="256">
        <v>42826</v>
      </c>
      <c r="T274" s="64"/>
      <c r="U274" s="64"/>
      <c r="V274" s="64"/>
    </row>
    <row r="275" spans="1:22" ht="14.5" hidden="1" x14ac:dyDescent="0.35">
      <c r="A275" s="625" t="s">
        <v>549</v>
      </c>
      <c r="B275" s="106" t="s">
        <v>1014</v>
      </c>
      <c r="C275" s="560" t="s">
        <v>779</v>
      </c>
      <c r="D275" s="557" t="s">
        <v>575</v>
      </c>
      <c r="E275" s="30"/>
      <c r="F275" s="557" t="s">
        <v>550</v>
      </c>
      <c r="G275" s="30"/>
      <c r="H275" s="30"/>
      <c r="I275" s="557">
        <v>36192</v>
      </c>
      <c r="J275" s="557">
        <v>26144</v>
      </c>
      <c r="K275" s="30"/>
      <c r="L275" s="589">
        <f t="shared" si="101"/>
        <v>36192</v>
      </c>
      <c r="M275" s="589">
        <f t="shared" si="101"/>
        <v>26144</v>
      </c>
      <c r="N275" s="8"/>
      <c r="O275" s="221">
        <f>IF(P275="Yes",'MD Rates'!$H$1,R275)</f>
        <v>42826</v>
      </c>
      <c r="P275" s="11" t="str">
        <f t="shared" si="62"/>
        <v>No</v>
      </c>
      <c r="R275" s="256">
        <v>42826</v>
      </c>
      <c r="T275" s="64"/>
      <c r="U275" s="64"/>
      <c r="V275" s="64"/>
    </row>
    <row r="276" spans="1:22" ht="14.5" hidden="1" x14ac:dyDescent="0.35">
      <c r="A276" s="625" t="s">
        <v>549</v>
      </c>
      <c r="B276" s="106" t="s">
        <v>1014</v>
      </c>
      <c r="C276" s="560" t="s">
        <v>779</v>
      </c>
      <c r="D276" s="557" t="s">
        <v>575</v>
      </c>
      <c r="E276" s="30"/>
      <c r="F276" s="557" t="s">
        <v>551</v>
      </c>
      <c r="G276" s="30"/>
      <c r="H276" s="30"/>
      <c r="I276" s="557">
        <v>36192</v>
      </c>
      <c r="J276" s="557">
        <v>26144</v>
      </c>
      <c r="K276" s="30"/>
      <c r="L276" s="589">
        <f t="shared" ref="L276:M291" si="102">L275</f>
        <v>36192</v>
      </c>
      <c r="M276" s="589">
        <f t="shared" si="102"/>
        <v>26144</v>
      </c>
      <c r="N276" s="8"/>
      <c r="O276" s="221">
        <f>IF(P276="Yes",'MD Rates'!$H$1,R276)</f>
        <v>42826</v>
      </c>
      <c r="P276" s="11" t="str">
        <f t="shared" si="62"/>
        <v>No</v>
      </c>
      <c r="R276" s="256">
        <v>42826</v>
      </c>
      <c r="T276" s="64"/>
      <c r="U276" s="64"/>
      <c r="V276" s="64"/>
    </row>
    <row r="277" spans="1:22" ht="14.5" hidden="1" x14ac:dyDescent="0.35">
      <c r="A277" s="625" t="s">
        <v>549</v>
      </c>
      <c r="B277" s="106" t="s">
        <v>1014</v>
      </c>
      <c r="C277" s="560" t="s">
        <v>779</v>
      </c>
      <c r="D277" s="557" t="s">
        <v>576</v>
      </c>
      <c r="E277" s="30"/>
      <c r="F277" s="557" t="s">
        <v>550</v>
      </c>
      <c r="G277" s="30"/>
      <c r="H277" s="30"/>
      <c r="I277" s="557">
        <v>36192</v>
      </c>
      <c r="J277" s="557">
        <v>26144</v>
      </c>
      <c r="K277" s="30"/>
      <c r="L277" s="589">
        <f t="shared" si="102"/>
        <v>36192</v>
      </c>
      <c r="M277" s="589">
        <f t="shared" si="102"/>
        <v>26144</v>
      </c>
      <c r="N277" s="8"/>
      <c r="O277" s="221">
        <f>IF(P277="Yes",'MD Rates'!$H$1,R277)</f>
        <v>42826</v>
      </c>
      <c r="P277" s="11" t="str">
        <f t="shared" si="62"/>
        <v>No</v>
      </c>
      <c r="R277" s="256">
        <v>42826</v>
      </c>
      <c r="T277" s="64"/>
      <c r="U277" s="64"/>
      <c r="V277" s="64"/>
    </row>
    <row r="278" spans="1:22" ht="14.5" hidden="1" x14ac:dyDescent="0.35">
      <c r="A278" s="625" t="s">
        <v>549</v>
      </c>
      <c r="B278" s="106" t="s">
        <v>1014</v>
      </c>
      <c r="C278" s="560" t="s">
        <v>779</v>
      </c>
      <c r="D278" s="557" t="s">
        <v>576</v>
      </c>
      <c r="E278" s="30"/>
      <c r="F278" s="557" t="s">
        <v>551</v>
      </c>
      <c r="G278" s="30"/>
      <c r="H278" s="30"/>
      <c r="I278" s="557">
        <v>36192</v>
      </c>
      <c r="J278" s="557">
        <v>26144</v>
      </c>
      <c r="K278" s="30"/>
      <c r="L278" s="589">
        <f t="shared" si="102"/>
        <v>36192</v>
      </c>
      <c r="M278" s="589">
        <f t="shared" si="102"/>
        <v>26144</v>
      </c>
      <c r="N278" s="8"/>
      <c r="O278" s="221">
        <f>IF(P278="Yes",'MD Rates'!$H$1,R278)</f>
        <v>42826</v>
      </c>
      <c r="P278" s="11" t="str">
        <f t="shared" si="62"/>
        <v>No</v>
      </c>
      <c r="R278" s="256">
        <v>42826</v>
      </c>
      <c r="T278" s="64"/>
      <c r="U278" s="64"/>
      <c r="V278" s="64"/>
    </row>
    <row r="279" spans="1:22" ht="14.5" hidden="1" x14ac:dyDescent="0.35">
      <c r="A279" s="625" t="s">
        <v>549</v>
      </c>
      <c r="B279" s="106" t="s">
        <v>1014</v>
      </c>
      <c r="C279" s="560" t="s">
        <v>779</v>
      </c>
      <c r="D279" s="557" t="s">
        <v>577</v>
      </c>
      <c r="E279" s="30"/>
      <c r="F279" s="557" t="s">
        <v>550</v>
      </c>
      <c r="G279" s="30"/>
      <c r="H279" s="30"/>
      <c r="I279" s="557">
        <v>36192</v>
      </c>
      <c r="J279" s="557">
        <v>26144</v>
      </c>
      <c r="K279" s="30"/>
      <c r="L279" s="589">
        <f t="shared" si="102"/>
        <v>36192</v>
      </c>
      <c r="M279" s="589">
        <f t="shared" si="102"/>
        <v>26144</v>
      </c>
      <c r="N279" s="8"/>
      <c r="O279" s="221">
        <f>IF(P279="Yes",'MD Rates'!$H$1,R279)</f>
        <v>42826</v>
      </c>
      <c r="P279" s="11" t="str">
        <f t="shared" si="62"/>
        <v>No</v>
      </c>
      <c r="R279" s="256">
        <v>42826</v>
      </c>
      <c r="T279" s="64"/>
      <c r="U279" s="64"/>
      <c r="V279" s="64"/>
    </row>
    <row r="280" spans="1:22" ht="14.5" hidden="1" x14ac:dyDescent="0.35">
      <c r="A280" s="625" t="s">
        <v>549</v>
      </c>
      <c r="B280" s="106" t="s">
        <v>1014</v>
      </c>
      <c r="C280" s="560" t="s">
        <v>779</v>
      </c>
      <c r="D280" s="557" t="s">
        <v>577</v>
      </c>
      <c r="E280" s="30"/>
      <c r="F280" s="557" t="s">
        <v>551</v>
      </c>
      <c r="G280" s="30"/>
      <c r="H280" s="30"/>
      <c r="I280" s="557">
        <v>36192</v>
      </c>
      <c r="J280" s="557">
        <v>26144</v>
      </c>
      <c r="K280" s="30"/>
      <c r="L280" s="589">
        <f t="shared" si="102"/>
        <v>36192</v>
      </c>
      <c r="M280" s="589">
        <f t="shared" si="102"/>
        <v>26144</v>
      </c>
      <c r="N280" s="8"/>
      <c r="O280" s="221">
        <f>IF(P280="Yes",'MD Rates'!$H$1,R280)</f>
        <v>42826</v>
      </c>
      <c r="P280" s="11" t="str">
        <f t="shared" si="62"/>
        <v>No</v>
      </c>
      <c r="R280" s="256">
        <v>42826</v>
      </c>
      <c r="T280" s="64"/>
      <c r="U280" s="64"/>
      <c r="V280" s="64"/>
    </row>
    <row r="281" spans="1:22" ht="14.5" hidden="1" x14ac:dyDescent="0.35">
      <c r="A281" s="625" t="s">
        <v>549</v>
      </c>
      <c r="B281" s="106" t="s">
        <v>1014</v>
      </c>
      <c r="C281" s="560" t="s">
        <v>779</v>
      </c>
      <c r="D281" s="557" t="s">
        <v>578</v>
      </c>
      <c r="E281" s="30"/>
      <c r="F281" s="557" t="s">
        <v>550</v>
      </c>
      <c r="G281" s="30"/>
      <c r="H281" s="30"/>
      <c r="I281" s="557">
        <v>36192</v>
      </c>
      <c r="J281" s="557">
        <v>26144</v>
      </c>
      <c r="K281" s="30"/>
      <c r="L281" s="589">
        <f t="shared" si="102"/>
        <v>36192</v>
      </c>
      <c r="M281" s="589">
        <f t="shared" si="102"/>
        <v>26144</v>
      </c>
      <c r="N281" s="8"/>
      <c r="O281" s="221">
        <f>IF(P281="Yes",'MD Rates'!$H$1,R281)</f>
        <v>42826</v>
      </c>
      <c r="P281" s="11" t="str">
        <f t="shared" si="62"/>
        <v>No</v>
      </c>
      <c r="R281" s="256">
        <v>42826</v>
      </c>
      <c r="T281" s="64"/>
      <c r="U281" s="64"/>
      <c r="V281" s="64"/>
    </row>
    <row r="282" spans="1:22" ht="14.5" hidden="1" x14ac:dyDescent="0.35">
      <c r="A282" s="625" t="s">
        <v>549</v>
      </c>
      <c r="B282" s="106" t="s">
        <v>1014</v>
      </c>
      <c r="C282" s="560" t="s">
        <v>779</v>
      </c>
      <c r="D282" s="557" t="s">
        <v>578</v>
      </c>
      <c r="E282" s="30"/>
      <c r="F282" s="557" t="s">
        <v>551</v>
      </c>
      <c r="G282" s="30"/>
      <c r="H282" s="30"/>
      <c r="I282" s="557">
        <v>36192</v>
      </c>
      <c r="J282" s="557">
        <v>26144</v>
      </c>
      <c r="K282" s="30"/>
      <c r="L282" s="589">
        <f t="shared" si="102"/>
        <v>36192</v>
      </c>
      <c r="M282" s="589">
        <f t="shared" si="102"/>
        <v>26144</v>
      </c>
      <c r="N282" s="8"/>
      <c r="O282" s="221">
        <f>IF(P282="Yes",'MD Rates'!$H$1,R282)</f>
        <v>42826</v>
      </c>
      <c r="P282" s="11" t="str">
        <f t="shared" si="62"/>
        <v>No</v>
      </c>
      <c r="R282" s="256">
        <v>42826</v>
      </c>
      <c r="T282" s="64"/>
      <c r="U282" s="64"/>
      <c r="V282" s="64"/>
    </row>
    <row r="283" spans="1:22" ht="14.5" hidden="1" x14ac:dyDescent="0.35">
      <c r="A283" s="625" t="s">
        <v>549</v>
      </c>
      <c r="B283" s="106" t="s">
        <v>1014</v>
      </c>
      <c r="C283" s="560" t="s">
        <v>779</v>
      </c>
      <c r="D283" s="557" t="s">
        <v>579</v>
      </c>
      <c r="E283" s="30"/>
      <c r="F283" s="557" t="s">
        <v>550</v>
      </c>
      <c r="G283" s="30"/>
      <c r="H283" s="30"/>
      <c r="I283" s="557">
        <v>36192</v>
      </c>
      <c r="J283" s="557">
        <v>26144</v>
      </c>
      <c r="K283" s="30"/>
      <c r="L283" s="589">
        <f t="shared" si="102"/>
        <v>36192</v>
      </c>
      <c r="M283" s="589">
        <f t="shared" si="102"/>
        <v>26144</v>
      </c>
      <c r="N283" s="8"/>
      <c r="O283" s="221">
        <f>IF(P283="Yes",'MD Rates'!$H$1,R283)</f>
        <v>42826</v>
      </c>
      <c r="P283" s="11" t="str">
        <f t="shared" si="62"/>
        <v>No</v>
      </c>
      <c r="R283" s="256">
        <v>42826</v>
      </c>
      <c r="T283" s="64"/>
      <c r="U283" s="64"/>
      <c r="V283" s="64"/>
    </row>
    <row r="284" spans="1:22" ht="14.5" hidden="1" x14ac:dyDescent="0.35">
      <c r="A284" s="625" t="s">
        <v>549</v>
      </c>
      <c r="B284" s="106" t="s">
        <v>1014</v>
      </c>
      <c r="C284" s="560" t="s">
        <v>779</v>
      </c>
      <c r="D284" s="557" t="s">
        <v>579</v>
      </c>
      <c r="E284" s="30"/>
      <c r="F284" s="557" t="s">
        <v>551</v>
      </c>
      <c r="G284" s="30"/>
      <c r="H284" s="30"/>
      <c r="I284" s="557">
        <v>36192</v>
      </c>
      <c r="J284" s="557">
        <v>26144</v>
      </c>
      <c r="K284" s="30"/>
      <c r="L284" s="589">
        <f t="shared" si="102"/>
        <v>36192</v>
      </c>
      <c r="M284" s="589">
        <f t="shared" si="102"/>
        <v>26144</v>
      </c>
      <c r="N284" s="8"/>
      <c r="O284" s="221">
        <f>IF(P284="Yes",'MD Rates'!$H$1,R284)</f>
        <v>42826</v>
      </c>
      <c r="P284" s="11" t="str">
        <f t="shared" si="62"/>
        <v>No</v>
      </c>
      <c r="R284" s="256">
        <v>42826</v>
      </c>
      <c r="T284" s="64"/>
      <c r="U284" s="64"/>
      <c r="V284" s="64"/>
    </row>
    <row r="285" spans="1:22" ht="14.5" hidden="1" x14ac:dyDescent="0.35">
      <c r="A285" s="625" t="s">
        <v>549</v>
      </c>
      <c r="B285" s="106" t="s">
        <v>1014</v>
      </c>
      <c r="C285" s="560" t="s">
        <v>779</v>
      </c>
      <c r="D285" s="557" t="s">
        <v>580</v>
      </c>
      <c r="E285" s="30"/>
      <c r="F285" s="557" t="s">
        <v>550</v>
      </c>
      <c r="G285" s="30"/>
      <c r="H285" s="30"/>
      <c r="I285" s="557">
        <v>36192</v>
      </c>
      <c r="J285" s="557">
        <v>26144</v>
      </c>
      <c r="K285" s="30"/>
      <c r="L285" s="589">
        <f t="shared" si="102"/>
        <v>36192</v>
      </c>
      <c r="M285" s="589">
        <f t="shared" si="102"/>
        <v>26144</v>
      </c>
      <c r="N285" s="8"/>
      <c r="O285" s="221">
        <f>IF(P285="Yes",'MD Rates'!$H$1,R285)</f>
        <v>42826</v>
      </c>
      <c r="P285" s="11" t="str">
        <f t="shared" si="62"/>
        <v>No</v>
      </c>
      <c r="R285" s="256">
        <v>42826</v>
      </c>
      <c r="T285" s="64"/>
      <c r="U285" s="64"/>
      <c r="V285" s="64"/>
    </row>
    <row r="286" spans="1:22" ht="14.5" hidden="1" x14ac:dyDescent="0.35">
      <c r="A286" s="625" t="s">
        <v>549</v>
      </c>
      <c r="B286" s="106" t="s">
        <v>1014</v>
      </c>
      <c r="C286" s="560" t="s">
        <v>779</v>
      </c>
      <c r="D286" s="557" t="s">
        <v>580</v>
      </c>
      <c r="E286" s="30"/>
      <c r="F286" s="557" t="s">
        <v>551</v>
      </c>
      <c r="G286" s="30"/>
      <c r="H286" s="30"/>
      <c r="I286" s="557">
        <v>36192</v>
      </c>
      <c r="J286" s="557">
        <v>26144</v>
      </c>
      <c r="K286" s="30"/>
      <c r="L286" s="589">
        <f t="shared" si="102"/>
        <v>36192</v>
      </c>
      <c r="M286" s="589">
        <f t="shared" si="102"/>
        <v>26144</v>
      </c>
      <c r="N286" s="8"/>
      <c r="O286" s="221">
        <f>IF(P286="Yes",'MD Rates'!$H$1,R286)</f>
        <v>42826</v>
      </c>
      <c r="P286" s="11" t="str">
        <f t="shared" si="62"/>
        <v>No</v>
      </c>
      <c r="R286" s="256">
        <v>42826</v>
      </c>
      <c r="T286" s="64"/>
      <c r="U286" s="64"/>
      <c r="V286" s="64"/>
    </row>
    <row r="287" spans="1:22" ht="14.5" hidden="1" x14ac:dyDescent="0.35">
      <c r="A287" s="625" t="s">
        <v>549</v>
      </c>
      <c r="B287" s="106" t="s">
        <v>1014</v>
      </c>
      <c r="C287" s="560" t="s">
        <v>779</v>
      </c>
      <c r="D287" s="557" t="s">
        <v>581</v>
      </c>
      <c r="E287" s="30"/>
      <c r="F287" s="557" t="s">
        <v>550</v>
      </c>
      <c r="G287" s="30"/>
      <c r="H287" s="30"/>
      <c r="I287" s="557">
        <v>36192</v>
      </c>
      <c r="J287" s="557">
        <v>26144</v>
      </c>
      <c r="K287" s="30"/>
      <c r="L287" s="589">
        <f t="shared" si="102"/>
        <v>36192</v>
      </c>
      <c r="M287" s="589">
        <f t="shared" si="102"/>
        <v>26144</v>
      </c>
      <c r="N287" s="8"/>
      <c r="O287" s="221">
        <f>IF(P287="Yes",'MD Rates'!$H$1,R287)</f>
        <v>42826</v>
      </c>
      <c r="P287" s="11" t="str">
        <f t="shared" si="62"/>
        <v>No</v>
      </c>
      <c r="R287" s="256">
        <v>42826</v>
      </c>
      <c r="T287" s="64"/>
      <c r="U287" s="64"/>
      <c r="V287" s="64"/>
    </row>
    <row r="288" spans="1:22" ht="14.5" hidden="1" x14ac:dyDescent="0.35">
      <c r="A288" s="625" t="s">
        <v>549</v>
      </c>
      <c r="B288" s="106" t="s">
        <v>1014</v>
      </c>
      <c r="C288" s="560" t="s">
        <v>779</v>
      </c>
      <c r="D288" s="557" t="s">
        <v>581</v>
      </c>
      <c r="E288" s="30"/>
      <c r="F288" s="557" t="s">
        <v>551</v>
      </c>
      <c r="G288" s="30"/>
      <c r="H288" s="30"/>
      <c r="I288" s="557">
        <v>36192</v>
      </c>
      <c r="J288" s="557">
        <v>26144</v>
      </c>
      <c r="K288" s="30"/>
      <c r="L288" s="589">
        <f t="shared" si="102"/>
        <v>36192</v>
      </c>
      <c r="M288" s="589">
        <f t="shared" si="102"/>
        <v>26144</v>
      </c>
      <c r="N288" s="8"/>
      <c r="O288" s="221">
        <f>IF(P288="Yes",'MD Rates'!$H$1,R288)</f>
        <v>42826</v>
      </c>
      <c r="P288" s="11" t="str">
        <f t="shared" si="62"/>
        <v>No</v>
      </c>
      <c r="R288" s="256">
        <v>42826</v>
      </c>
      <c r="T288" s="64"/>
      <c r="U288" s="64"/>
      <c r="V288" s="64"/>
    </row>
    <row r="289" spans="1:22" ht="14.5" hidden="1" x14ac:dyDescent="0.35">
      <c r="A289" s="625" t="s">
        <v>549</v>
      </c>
      <c r="B289" s="106" t="s">
        <v>1014</v>
      </c>
      <c r="C289" s="560" t="s">
        <v>779</v>
      </c>
      <c r="D289" s="557" t="s">
        <v>582</v>
      </c>
      <c r="E289" s="30"/>
      <c r="F289" s="557" t="s">
        <v>550</v>
      </c>
      <c r="G289" s="30"/>
      <c r="H289" s="30"/>
      <c r="I289" s="557">
        <v>36192</v>
      </c>
      <c r="J289" s="557">
        <v>26144</v>
      </c>
      <c r="K289" s="30"/>
      <c r="L289" s="589">
        <f t="shared" si="102"/>
        <v>36192</v>
      </c>
      <c r="M289" s="589">
        <f t="shared" si="102"/>
        <v>26144</v>
      </c>
      <c r="N289" s="8"/>
      <c r="O289" s="221">
        <f>IF(P289="Yes",'MD Rates'!$H$1,R289)</f>
        <v>42826</v>
      </c>
      <c r="P289" s="11" t="str">
        <f t="shared" si="62"/>
        <v>No</v>
      </c>
      <c r="R289" s="256">
        <v>42826</v>
      </c>
      <c r="T289" s="64"/>
      <c r="U289" s="64"/>
      <c r="V289" s="64"/>
    </row>
    <row r="290" spans="1:22" ht="14.5" hidden="1" x14ac:dyDescent="0.35">
      <c r="A290" s="625" t="s">
        <v>549</v>
      </c>
      <c r="B290" s="106" t="s">
        <v>1014</v>
      </c>
      <c r="C290" s="560" t="s">
        <v>779</v>
      </c>
      <c r="D290" s="557" t="s">
        <v>582</v>
      </c>
      <c r="E290" s="30"/>
      <c r="F290" s="557" t="s">
        <v>551</v>
      </c>
      <c r="G290" s="30"/>
      <c r="H290" s="30"/>
      <c r="I290" s="557">
        <v>36192</v>
      </c>
      <c r="J290" s="557">
        <v>26144</v>
      </c>
      <c r="K290" s="30"/>
      <c r="L290" s="589">
        <f t="shared" si="102"/>
        <v>36192</v>
      </c>
      <c r="M290" s="589">
        <f t="shared" si="102"/>
        <v>26144</v>
      </c>
      <c r="N290" s="8"/>
      <c r="O290" s="221">
        <f>IF(P290="Yes",'MD Rates'!$H$1,R290)</f>
        <v>42826</v>
      </c>
      <c r="P290" s="11" t="str">
        <f t="shared" si="62"/>
        <v>No</v>
      </c>
      <c r="R290" s="256">
        <v>42826</v>
      </c>
      <c r="T290" s="64"/>
      <c r="U290" s="64"/>
      <c r="V290" s="64"/>
    </row>
    <row r="291" spans="1:22" ht="14.5" hidden="1" x14ac:dyDescent="0.35">
      <c r="A291" s="625" t="s">
        <v>549</v>
      </c>
      <c r="B291" s="106" t="s">
        <v>1014</v>
      </c>
      <c r="C291" s="560" t="s">
        <v>779</v>
      </c>
      <c r="D291" s="557" t="s">
        <v>583</v>
      </c>
      <c r="E291" s="30"/>
      <c r="F291" s="557" t="s">
        <v>550</v>
      </c>
      <c r="G291" s="30"/>
      <c r="H291" s="30"/>
      <c r="I291" s="557">
        <v>36192</v>
      </c>
      <c r="J291" s="557">
        <v>26144</v>
      </c>
      <c r="K291" s="30"/>
      <c r="L291" s="589">
        <f t="shared" si="102"/>
        <v>36192</v>
      </c>
      <c r="M291" s="589">
        <f t="shared" si="102"/>
        <v>26144</v>
      </c>
      <c r="N291" s="8"/>
      <c r="O291" s="221">
        <f>IF(P291="Yes",'MD Rates'!$H$1,R291)</f>
        <v>42826</v>
      </c>
      <c r="P291" s="11" t="str">
        <f t="shared" si="62"/>
        <v>No</v>
      </c>
      <c r="R291" s="256">
        <v>42826</v>
      </c>
      <c r="T291" s="64"/>
      <c r="U291" s="64"/>
      <c r="V291" s="64"/>
    </row>
    <row r="292" spans="1:22" ht="14.5" hidden="1" x14ac:dyDescent="0.35">
      <c r="A292" s="625" t="s">
        <v>549</v>
      </c>
      <c r="B292" s="106" t="s">
        <v>1014</v>
      </c>
      <c r="C292" s="560" t="s">
        <v>779</v>
      </c>
      <c r="D292" s="557" t="s">
        <v>583</v>
      </c>
      <c r="E292" s="30"/>
      <c r="F292" s="557" t="s">
        <v>551</v>
      </c>
      <c r="G292" s="30"/>
      <c r="H292" s="30"/>
      <c r="I292" s="557">
        <v>36192</v>
      </c>
      <c r="J292" s="557">
        <v>26144</v>
      </c>
      <c r="K292" s="30"/>
      <c r="L292" s="589">
        <f t="shared" ref="L292:M307" si="103">L291</f>
        <v>36192</v>
      </c>
      <c r="M292" s="589">
        <f t="shared" si="103"/>
        <v>26144</v>
      </c>
      <c r="N292" s="8"/>
      <c r="O292" s="221">
        <f>IF(P292="Yes",'MD Rates'!$H$1,R292)</f>
        <v>42826</v>
      </c>
      <c r="P292" s="11" t="str">
        <f t="shared" si="62"/>
        <v>No</v>
      </c>
      <c r="R292" s="256">
        <v>42826</v>
      </c>
      <c r="T292" s="64"/>
      <c r="U292" s="64"/>
      <c r="V292" s="64"/>
    </row>
    <row r="293" spans="1:22" ht="14.5" hidden="1" x14ac:dyDescent="0.35">
      <c r="A293" s="625" t="s">
        <v>549</v>
      </c>
      <c r="B293" s="106" t="s">
        <v>1014</v>
      </c>
      <c r="C293" s="560" t="s">
        <v>779</v>
      </c>
      <c r="D293" s="557" t="s">
        <v>584</v>
      </c>
      <c r="E293" s="30"/>
      <c r="F293" s="557" t="s">
        <v>550</v>
      </c>
      <c r="G293" s="30"/>
      <c r="H293" s="30"/>
      <c r="I293" s="557">
        <v>36192</v>
      </c>
      <c r="J293" s="557">
        <v>26144</v>
      </c>
      <c r="K293" s="30"/>
      <c r="L293" s="589">
        <f t="shared" si="103"/>
        <v>36192</v>
      </c>
      <c r="M293" s="589">
        <f t="shared" si="103"/>
        <v>26144</v>
      </c>
      <c r="N293" s="8"/>
      <c r="O293" s="221">
        <f>IF(P293="Yes",'MD Rates'!$H$1,R293)</f>
        <v>42826</v>
      </c>
      <c r="P293" s="11" t="str">
        <f t="shared" si="62"/>
        <v>No</v>
      </c>
      <c r="R293" s="256">
        <v>42826</v>
      </c>
      <c r="T293" s="64"/>
      <c r="U293" s="64"/>
      <c r="V293" s="64"/>
    </row>
    <row r="294" spans="1:22" ht="14.5" hidden="1" x14ac:dyDescent="0.35">
      <c r="A294" s="625" t="s">
        <v>549</v>
      </c>
      <c r="B294" s="106" t="s">
        <v>1014</v>
      </c>
      <c r="C294" s="560" t="s">
        <v>779</v>
      </c>
      <c r="D294" s="557" t="s">
        <v>584</v>
      </c>
      <c r="E294" s="30"/>
      <c r="F294" s="557" t="s">
        <v>551</v>
      </c>
      <c r="G294" s="30"/>
      <c r="H294" s="30"/>
      <c r="I294" s="557">
        <v>36192</v>
      </c>
      <c r="J294" s="557">
        <v>26144</v>
      </c>
      <c r="K294" s="30"/>
      <c r="L294" s="589">
        <f t="shared" si="103"/>
        <v>36192</v>
      </c>
      <c r="M294" s="589">
        <f t="shared" si="103"/>
        <v>26144</v>
      </c>
      <c r="N294" s="8"/>
      <c r="O294" s="221">
        <f>IF(P294="Yes",'MD Rates'!$H$1,R294)</f>
        <v>42826</v>
      </c>
      <c r="P294" s="11" t="str">
        <f t="shared" si="62"/>
        <v>No</v>
      </c>
      <c r="R294" s="256">
        <v>42826</v>
      </c>
      <c r="T294" s="64"/>
      <c r="U294" s="64"/>
      <c r="V294" s="64"/>
    </row>
    <row r="295" spans="1:22" ht="14.5" hidden="1" x14ac:dyDescent="0.35">
      <c r="A295" s="625" t="s">
        <v>549</v>
      </c>
      <c r="B295" s="106" t="s">
        <v>1014</v>
      </c>
      <c r="C295" s="560" t="s">
        <v>779</v>
      </c>
      <c r="D295" s="557" t="s">
        <v>585</v>
      </c>
      <c r="E295" s="30"/>
      <c r="F295" s="557" t="s">
        <v>550</v>
      </c>
      <c r="G295" s="30"/>
      <c r="H295" s="30"/>
      <c r="I295" s="557">
        <v>36192</v>
      </c>
      <c r="J295" s="557">
        <v>26144</v>
      </c>
      <c r="K295" s="30"/>
      <c r="L295" s="589">
        <f t="shared" si="103"/>
        <v>36192</v>
      </c>
      <c r="M295" s="589">
        <f t="shared" si="103"/>
        <v>26144</v>
      </c>
      <c r="N295" s="8"/>
      <c r="O295" s="221">
        <f>IF(P295="Yes",'MD Rates'!$H$1,R295)</f>
        <v>42826</v>
      </c>
      <c r="P295" s="11" t="str">
        <f t="shared" si="62"/>
        <v>No</v>
      </c>
      <c r="R295" s="256">
        <v>42826</v>
      </c>
      <c r="T295" s="64"/>
      <c r="U295" s="64"/>
      <c r="V295" s="64"/>
    </row>
    <row r="296" spans="1:22" ht="14.5" hidden="1" x14ac:dyDescent="0.35">
      <c r="A296" s="625" t="s">
        <v>549</v>
      </c>
      <c r="B296" s="106" t="s">
        <v>1014</v>
      </c>
      <c r="C296" s="560" t="s">
        <v>779</v>
      </c>
      <c r="D296" s="557" t="s">
        <v>585</v>
      </c>
      <c r="E296" s="30"/>
      <c r="F296" s="557" t="s">
        <v>551</v>
      </c>
      <c r="G296" s="30"/>
      <c r="H296" s="30"/>
      <c r="I296" s="557">
        <v>36192</v>
      </c>
      <c r="J296" s="557">
        <v>26144</v>
      </c>
      <c r="K296" s="30"/>
      <c r="L296" s="589">
        <f t="shared" si="103"/>
        <v>36192</v>
      </c>
      <c r="M296" s="589">
        <f t="shared" si="103"/>
        <v>26144</v>
      </c>
      <c r="N296" s="8"/>
      <c r="O296" s="221">
        <f>IF(P296="Yes",'MD Rates'!$H$1,R296)</f>
        <v>42826</v>
      </c>
      <c r="P296" s="11" t="str">
        <f t="shared" si="62"/>
        <v>No</v>
      </c>
      <c r="R296" s="256">
        <v>42826</v>
      </c>
      <c r="T296" s="64"/>
      <c r="U296" s="64"/>
      <c r="V296" s="64"/>
    </row>
    <row r="297" spans="1:22" ht="14.5" hidden="1" x14ac:dyDescent="0.35">
      <c r="A297" s="625" t="s">
        <v>549</v>
      </c>
      <c r="B297" s="106" t="s">
        <v>1014</v>
      </c>
      <c r="C297" s="560" t="s">
        <v>779</v>
      </c>
      <c r="D297" s="557" t="s">
        <v>586</v>
      </c>
      <c r="E297" s="30"/>
      <c r="F297" s="557" t="s">
        <v>550</v>
      </c>
      <c r="G297" s="30"/>
      <c r="H297" s="30"/>
      <c r="I297" s="557">
        <v>36192</v>
      </c>
      <c r="J297" s="557">
        <v>26144</v>
      </c>
      <c r="K297" s="30"/>
      <c r="L297" s="589">
        <f t="shared" si="103"/>
        <v>36192</v>
      </c>
      <c r="M297" s="589">
        <f t="shared" si="103"/>
        <v>26144</v>
      </c>
      <c r="N297" s="8"/>
      <c r="O297" s="221">
        <f>IF(P297="Yes",'MD Rates'!$H$1,R297)</f>
        <v>42826</v>
      </c>
      <c r="P297" s="11" t="str">
        <f t="shared" si="62"/>
        <v>No</v>
      </c>
      <c r="R297" s="256">
        <v>42826</v>
      </c>
      <c r="T297" s="64"/>
      <c r="U297" s="64"/>
      <c r="V297" s="64"/>
    </row>
    <row r="298" spans="1:22" ht="14.5" hidden="1" x14ac:dyDescent="0.35">
      <c r="A298" s="625" t="s">
        <v>549</v>
      </c>
      <c r="B298" s="106" t="s">
        <v>1014</v>
      </c>
      <c r="C298" s="560" t="s">
        <v>779</v>
      </c>
      <c r="D298" s="557" t="s">
        <v>586</v>
      </c>
      <c r="E298" s="30"/>
      <c r="F298" s="557" t="s">
        <v>551</v>
      </c>
      <c r="G298" s="30"/>
      <c r="H298" s="30"/>
      <c r="I298" s="557">
        <v>36192</v>
      </c>
      <c r="J298" s="557">
        <v>26144</v>
      </c>
      <c r="K298" s="30"/>
      <c r="L298" s="589">
        <f t="shared" si="103"/>
        <v>36192</v>
      </c>
      <c r="M298" s="589">
        <f t="shared" si="103"/>
        <v>26144</v>
      </c>
      <c r="N298" s="8"/>
      <c r="O298" s="221">
        <f>IF(P298="Yes",'MD Rates'!$H$1,R298)</f>
        <v>42826</v>
      </c>
      <c r="P298" s="11" t="str">
        <f t="shared" si="62"/>
        <v>No</v>
      </c>
      <c r="R298" s="256">
        <v>42826</v>
      </c>
      <c r="T298" s="64"/>
      <c r="U298" s="64"/>
      <c r="V298" s="64"/>
    </row>
    <row r="299" spans="1:22" ht="14.5" hidden="1" x14ac:dyDescent="0.35">
      <c r="A299" s="625" t="s">
        <v>549</v>
      </c>
      <c r="B299" s="106" t="s">
        <v>1014</v>
      </c>
      <c r="C299" s="560" t="s">
        <v>779</v>
      </c>
      <c r="D299" s="557" t="s">
        <v>587</v>
      </c>
      <c r="E299" s="30"/>
      <c r="F299" s="557" t="s">
        <v>550</v>
      </c>
      <c r="G299" s="30"/>
      <c r="H299" s="30"/>
      <c r="I299" s="557">
        <v>36192</v>
      </c>
      <c r="J299" s="557">
        <v>26144</v>
      </c>
      <c r="K299" s="30"/>
      <c r="L299" s="589">
        <f t="shared" si="103"/>
        <v>36192</v>
      </c>
      <c r="M299" s="589">
        <f t="shared" si="103"/>
        <v>26144</v>
      </c>
      <c r="N299" s="8"/>
      <c r="O299" s="221">
        <f>IF(P299="Yes",'MD Rates'!$H$1,R299)</f>
        <v>42826</v>
      </c>
      <c r="P299" s="11" t="str">
        <f t="shared" si="62"/>
        <v>No</v>
      </c>
      <c r="R299" s="256">
        <v>42826</v>
      </c>
      <c r="T299" s="64"/>
      <c r="U299" s="64"/>
      <c r="V299" s="64"/>
    </row>
    <row r="300" spans="1:22" ht="14.5" hidden="1" x14ac:dyDescent="0.35">
      <c r="A300" s="625" t="s">
        <v>549</v>
      </c>
      <c r="B300" s="106" t="s">
        <v>1014</v>
      </c>
      <c r="C300" s="560" t="s">
        <v>779</v>
      </c>
      <c r="D300" s="557" t="s">
        <v>587</v>
      </c>
      <c r="E300" s="30"/>
      <c r="F300" s="557" t="s">
        <v>551</v>
      </c>
      <c r="G300" s="30"/>
      <c r="H300" s="30"/>
      <c r="I300" s="557">
        <v>36192</v>
      </c>
      <c r="J300" s="557">
        <v>26144</v>
      </c>
      <c r="K300" s="30"/>
      <c r="L300" s="589">
        <f t="shared" si="103"/>
        <v>36192</v>
      </c>
      <c r="M300" s="589">
        <f t="shared" si="103"/>
        <v>26144</v>
      </c>
      <c r="N300" s="8"/>
      <c r="O300" s="221">
        <f>IF(P300="Yes",'MD Rates'!$H$1,R300)</f>
        <v>42826</v>
      </c>
      <c r="P300" s="11" t="str">
        <f t="shared" si="62"/>
        <v>No</v>
      </c>
      <c r="R300" s="256">
        <v>42826</v>
      </c>
      <c r="T300" s="64"/>
      <c r="U300" s="64"/>
      <c r="V300" s="64"/>
    </row>
    <row r="301" spans="1:22" ht="14.5" hidden="1" x14ac:dyDescent="0.35">
      <c r="A301" s="625" t="s">
        <v>549</v>
      </c>
      <c r="B301" s="106" t="s">
        <v>1014</v>
      </c>
      <c r="C301" s="560" t="s">
        <v>779</v>
      </c>
      <c r="D301" s="557" t="s">
        <v>588</v>
      </c>
      <c r="E301" s="30"/>
      <c r="F301" s="557" t="s">
        <v>550</v>
      </c>
      <c r="G301" s="30"/>
      <c r="H301" s="30"/>
      <c r="I301" s="557">
        <v>36192</v>
      </c>
      <c r="J301" s="557">
        <v>26144</v>
      </c>
      <c r="K301" s="30"/>
      <c r="L301" s="589">
        <f t="shared" si="103"/>
        <v>36192</v>
      </c>
      <c r="M301" s="589">
        <f t="shared" si="103"/>
        <v>26144</v>
      </c>
      <c r="N301" s="8"/>
      <c r="O301" s="221">
        <f>IF(P301="Yes",'MD Rates'!$H$1,R301)</f>
        <v>42826</v>
      </c>
      <c r="P301" s="11" t="str">
        <f t="shared" si="62"/>
        <v>No</v>
      </c>
      <c r="R301" s="256">
        <v>42826</v>
      </c>
      <c r="T301" s="64"/>
      <c r="U301" s="64"/>
      <c r="V301" s="64"/>
    </row>
    <row r="302" spans="1:22" ht="14.5" hidden="1" x14ac:dyDescent="0.35">
      <c r="A302" s="625" t="s">
        <v>549</v>
      </c>
      <c r="B302" s="106" t="s">
        <v>1014</v>
      </c>
      <c r="C302" s="560" t="s">
        <v>779</v>
      </c>
      <c r="D302" s="557" t="s">
        <v>588</v>
      </c>
      <c r="E302" s="30"/>
      <c r="F302" s="557" t="s">
        <v>551</v>
      </c>
      <c r="G302" s="30"/>
      <c r="H302" s="30"/>
      <c r="I302" s="557">
        <v>36192</v>
      </c>
      <c r="J302" s="557">
        <v>26144</v>
      </c>
      <c r="K302" s="30"/>
      <c r="L302" s="589">
        <f t="shared" si="103"/>
        <v>36192</v>
      </c>
      <c r="M302" s="589">
        <f t="shared" si="103"/>
        <v>26144</v>
      </c>
      <c r="N302" s="8"/>
      <c r="O302" s="221">
        <f>IF(P302="Yes",'MD Rates'!$H$1,R302)</f>
        <v>42826</v>
      </c>
      <c r="P302" s="11" t="str">
        <f t="shared" si="62"/>
        <v>No</v>
      </c>
      <c r="R302" s="256">
        <v>42826</v>
      </c>
      <c r="T302" s="64"/>
      <c r="U302" s="64"/>
      <c r="V302" s="64"/>
    </row>
    <row r="303" spans="1:22" ht="14.5" hidden="1" x14ac:dyDescent="0.35">
      <c r="A303" s="625" t="s">
        <v>549</v>
      </c>
      <c r="B303" s="106" t="s">
        <v>1014</v>
      </c>
      <c r="C303" s="560" t="s">
        <v>779</v>
      </c>
      <c r="D303" s="557" t="s">
        <v>589</v>
      </c>
      <c r="E303" s="30"/>
      <c r="F303" s="557" t="s">
        <v>550</v>
      </c>
      <c r="G303" s="30"/>
      <c r="H303" s="30"/>
      <c r="I303" s="557">
        <v>36192</v>
      </c>
      <c r="J303" s="557">
        <v>26144</v>
      </c>
      <c r="K303" s="30"/>
      <c r="L303" s="589">
        <f t="shared" si="103"/>
        <v>36192</v>
      </c>
      <c r="M303" s="589">
        <f t="shared" si="103"/>
        <v>26144</v>
      </c>
      <c r="N303" s="8"/>
      <c r="O303" s="221">
        <f>IF(P303="Yes",'MD Rates'!$H$1,R303)</f>
        <v>42826</v>
      </c>
      <c r="P303" s="11" t="str">
        <f t="shared" si="62"/>
        <v>No</v>
      </c>
      <c r="R303" s="256">
        <v>42826</v>
      </c>
      <c r="T303" s="64"/>
      <c r="U303" s="64"/>
      <c r="V303" s="64"/>
    </row>
    <row r="304" spans="1:22" ht="14.5" hidden="1" x14ac:dyDescent="0.35">
      <c r="A304" s="625" t="s">
        <v>549</v>
      </c>
      <c r="B304" s="106" t="s">
        <v>1014</v>
      </c>
      <c r="C304" s="560" t="s">
        <v>779</v>
      </c>
      <c r="D304" s="557" t="s">
        <v>589</v>
      </c>
      <c r="E304" s="30"/>
      <c r="F304" s="557" t="s">
        <v>551</v>
      </c>
      <c r="G304" s="30"/>
      <c r="H304" s="30"/>
      <c r="I304" s="557">
        <v>36192</v>
      </c>
      <c r="J304" s="557">
        <v>26144</v>
      </c>
      <c r="K304" s="30"/>
      <c r="L304" s="589">
        <f t="shared" si="103"/>
        <v>36192</v>
      </c>
      <c r="M304" s="589">
        <f t="shared" si="103"/>
        <v>26144</v>
      </c>
      <c r="N304" s="8"/>
      <c r="O304" s="221">
        <f>IF(P304="Yes",'MD Rates'!$H$1,R304)</f>
        <v>42826</v>
      </c>
      <c r="P304" s="11" t="str">
        <f t="shared" si="62"/>
        <v>No</v>
      </c>
      <c r="R304" s="256">
        <v>42826</v>
      </c>
      <c r="T304" s="64"/>
      <c r="U304" s="64"/>
      <c r="V304" s="64"/>
    </row>
    <row r="305" spans="1:22" ht="14.5" hidden="1" x14ac:dyDescent="0.35">
      <c r="A305" s="625" t="s">
        <v>549</v>
      </c>
      <c r="B305" s="106" t="s">
        <v>1014</v>
      </c>
      <c r="C305" s="560" t="s">
        <v>779</v>
      </c>
      <c r="D305" s="557" t="s">
        <v>590</v>
      </c>
      <c r="E305" s="30"/>
      <c r="F305" s="557" t="s">
        <v>550</v>
      </c>
      <c r="G305" s="30"/>
      <c r="H305" s="30"/>
      <c r="I305" s="557">
        <v>36192</v>
      </c>
      <c r="J305" s="557">
        <v>26144</v>
      </c>
      <c r="K305" s="30"/>
      <c r="L305" s="589">
        <f t="shared" si="103"/>
        <v>36192</v>
      </c>
      <c r="M305" s="589">
        <f t="shared" si="103"/>
        <v>26144</v>
      </c>
      <c r="N305" s="8"/>
      <c r="O305" s="221">
        <f>IF(P305="Yes",'MD Rates'!$H$1,R305)</f>
        <v>42826</v>
      </c>
      <c r="P305" s="11" t="str">
        <f t="shared" si="62"/>
        <v>No</v>
      </c>
      <c r="R305" s="256">
        <v>42826</v>
      </c>
      <c r="T305" s="64"/>
      <c r="U305" s="64"/>
      <c r="V305" s="64"/>
    </row>
    <row r="306" spans="1:22" ht="14.5" hidden="1" x14ac:dyDescent="0.35">
      <c r="A306" s="625" t="s">
        <v>549</v>
      </c>
      <c r="B306" s="106" t="s">
        <v>1014</v>
      </c>
      <c r="C306" s="560" t="s">
        <v>779</v>
      </c>
      <c r="D306" s="557" t="s">
        <v>590</v>
      </c>
      <c r="E306" s="30"/>
      <c r="F306" s="557" t="s">
        <v>551</v>
      </c>
      <c r="G306" s="30"/>
      <c r="H306" s="30"/>
      <c r="I306" s="557">
        <v>36192</v>
      </c>
      <c r="J306" s="557">
        <v>26144</v>
      </c>
      <c r="K306" s="30"/>
      <c r="L306" s="589">
        <f t="shared" si="103"/>
        <v>36192</v>
      </c>
      <c r="M306" s="589">
        <f t="shared" si="103"/>
        <v>26144</v>
      </c>
      <c r="N306" s="8"/>
      <c r="O306" s="221">
        <f>IF(P306="Yes",'MD Rates'!$H$1,R306)</f>
        <v>42826</v>
      </c>
      <c r="P306" s="11" t="str">
        <f t="shared" si="62"/>
        <v>No</v>
      </c>
      <c r="R306" s="256">
        <v>42826</v>
      </c>
      <c r="T306" s="64"/>
      <c r="U306" s="64"/>
      <c r="V306" s="64"/>
    </row>
    <row r="307" spans="1:22" ht="14.5" hidden="1" x14ac:dyDescent="0.35">
      <c r="A307" s="625" t="s">
        <v>549</v>
      </c>
      <c r="B307" s="106" t="s">
        <v>1014</v>
      </c>
      <c r="C307" s="560" t="s">
        <v>779</v>
      </c>
      <c r="D307" s="557" t="s">
        <v>591</v>
      </c>
      <c r="E307" s="30"/>
      <c r="F307" s="557" t="s">
        <v>550</v>
      </c>
      <c r="G307" s="30"/>
      <c r="H307" s="30"/>
      <c r="I307" s="557">
        <v>36192</v>
      </c>
      <c r="J307" s="557">
        <v>26144</v>
      </c>
      <c r="K307" s="30"/>
      <c r="L307" s="589">
        <f t="shared" si="103"/>
        <v>36192</v>
      </c>
      <c r="M307" s="589">
        <f t="shared" si="103"/>
        <v>26144</v>
      </c>
      <c r="N307" s="8"/>
      <c r="O307" s="221">
        <f>IF(P307="Yes",'MD Rates'!$H$1,R307)</f>
        <v>42826</v>
      </c>
      <c r="P307" s="11" t="str">
        <f t="shared" si="62"/>
        <v>No</v>
      </c>
      <c r="R307" s="256">
        <v>42826</v>
      </c>
      <c r="T307" s="64"/>
      <c r="U307" s="64"/>
      <c r="V307" s="64"/>
    </row>
    <row r="308" spans="1:22" ht="14.5" hidden="1" x14ac:dyDescent="0.35">
      <c r="A308" s="625" t="s">
        <v>549</v>
      </c>
      <c r="B308" s="106" t="s">
        <v>1014</v>
      </c>
      <c r="C308" s="560" t="s">
        <v>779</v>
      </c>
      <c r="D308" s="557" t="s">
        <v>591</v>
      </c>
      <c r="E308" s="30"/>
      <c r="F308" s="557" t="s">
        <v>551</v>
      </c>
      <c r="G308" s="30"/>
      <c r="H308" s="30"/>
      <c r="I308" s="557">
        <v>36192</v>
      </c>
      <c r="J308" s="557">
        <v>26144</v>
      </c>
      <c r="K308" s="30"/>
      <c r="L308" s="589">
        <f t="shared" ref="L308:M323" si="104">L307</f>
        <v>36192</v>
      </c>
      <c r="M308" s="589">
        <f t="shared" si="104"/>
        <v>26144</v>
      </c>
      <c r="N308" s="8"/>
      <c r="O308" s="221">
        <f>IF(P308="Yes",'MD Rates'!$H$1,R308)</f>
        <v>42826</v>
      </c>
      <c r="P308" s="11" t="str">
        <f t="shared" si="62"/>
        <v>No</v>
      </c>
      <c r="R308" s="256">
        <v>42826</v>
      </c>
      <c r="T308" s="64"/>
      <c r="U308" s="64"/>
      <c r="V308" s="64"/>
    </row>
    <row r="309" spans="1:22" ht="14.5" hidden="1" x14ac:dyDescent="0.35">
      <c r="A309" s="625" t="s">
        <v>549</v>
      </c>
      <c r="B309" s="106" t="s">
        <v>1014</v>
      </c>
      <c r="C309" s="560" t="s">
        <v>779</v>
      </c>
      <c r="D309" s="557" t="s">
        <v>592</v>
      </c>
      <c r="E309" s="30"/>
      <c r="F309" s="557" t="s">
        <v>550</v>
      </c>
      <c r="G309" s="30"/>
      <c r="H309" s="30"/>
      <c r="I309" s="557">
        <v>36192</v>
      </c>
      <c r="J309" s="557">
        <v>26144</v>
      </c>
      <c r="K309" s="30"/>
      <c r="L309" s="589">
        <f t="shared" si="104"/>
        <v>36192</v>
      </c>
      <c r="M309" s="589">
        <f t="shared" si="104"/>
        <v>26144</v>
      </c>
      <c r="N309" s="8"/>
      <c r="O309" s="221">
        <f>IF(P309="Yes",'MD Rates'!$H$1,R309)</f>
        <v>42826</v>
      </c>
      <c r="P309" s="11" t="str">
        <f t="shared" si="62"/>
        <v>No</v>
      </c>
      <c r="R309" s="256">
        <v>42826</v>
      </c>
      <c r="T309" s="64"/>
      <c r="U309" s="64"/>
      <c r="V309" s="64"/>
    </row>
    <row r="310" spans="1:22" ht="14.5" hidden="1" x14ac:dyDescent="0.35">
      <c r="A310" s="625" t="s">
        <v>549</v>
      </c>
      <c r="B310" s="106" t="s">
        <v>1014</v>
      </c>
      <c r="C310" s="560" t="s">
        <v>779</v>
      </c>
      <c r="D310" s="557" t="s">
        <v>592</v>
      </c>
      <c r="E310" s="30"/>
      <c r="F310" s="557" t="s">
        <v>551</v>
      </c>
      <c r="G310" s="30"/>
      <c r="H310" s="30"/>
      <c r="I310" s="557">
        <v>36192</v>
      </c>
      <c r="J310" s="557">
        <v>26144</v>
      </c>
      <c r="K310" s="30"/>
      <c r="L310" s="589">
        <f t="shared" si="104"/>
        <v>36192</v>
      </c>
      <c r="M310" s="589">
        <f t="shared" si="104"/>
        <v>26144</v>
      </c>
      <c r="N310" s="8"/>
      <c r="O310" s="221">
        <f>IF(P310="Yes",'MD Rates'!$H$1,R310)</f>
        <v>42826</v>
      </c>
      <c r="P310" s="11" t="str">
        <f t="shared" si="62"/>
        <v>No</v>
      </c>
      <c r="R310" s="256">
        <v>42826</v>
      </c>
      <c r="T310" s="64"/>
      <c r="U310" s="64"/>
      <c r="V310" s="64"/>
    </row>
    <row r="311" spans="1:22" ht="14.5" hidden="1" x14ac:dyDescent="0.35">
      <c r="A311" s="625" t="s">
        <v>549</v>
      </c>
      <c r="B311" s="106" t="s">
        <v>1014</v>
      </c>
      <c r="C311" s="560" t="s">
        <v>779</v>
      </c>
      <c r="D311" s="557" t="s">
        <v>593</v>
      </c>
      <c r="E311" s="30"/>
      <c r="F311" s="557" t="s">
        <v>550</v>
      </c>
      <c r="G311" s="30"/>
      <c r="H311" s="30"/>
      <c r="I311" s="557">
        <v>36192</v>
      </c>
      <c r="J311" s="557">
        <v>26144</v>
      </c>
      <c r="K311" s="30"/>
      <c r="L311" s="589">
        <f t="shared" si="104"/>
        <v>36192</v>
      </c>
      <c r="M311" s="589">
        <f t="shared" si="104"/>
        <v>26144</v>
      </c>
      <c r="N311" s="8"/>
      <c r="O311" s="221">
        <f>IF(P311="Yes",'MD Rates'!$H$1,R311)</f>
        <v>42826</v>
      </c>
      <c r="P311" s="11" t="str">
        <f t="shared" si="62"/>
        <v>No</v>
      </c>
      <c r="R311" s="256">
        <v>42826</v>
      </c>
      <c r="T311" s="64"/>
      <c r="U311" s="64"/>
      <c r="V311" s="64"/>
    </row>
    <row r="312" spans="1:22" ht="14.5" hidden="1" x14ac:dyDescent="0.35">
      <c r="A312" s="625" t="s">
        <v>549</v>
      </c>
      <c r="B312" s="106" t="s">
        <v>1014</v>
      </c>
      <c r="C312" s="560" t="s">
        <v>779</v>
      </c>
      <c r="D312" s="557" t="s">
        <v>593</v>
      </c>
      <c r="E312" s="30"/>
      <c r="F312" s="557" t="s">
        <v>551</v>
      </c>
      <c r="G312" s="30"/>
      <c r="H312" s="30"/>
      <c r="I312" s="557">
        <v>36192</v>
      </c>
      <c r="J312" s="557">
        <v>26144</v>
      </c>
      <c r="K312" s="30"/>
      <c r="L312" s="589">
        <f t="shared" si="104"/>
        <v>36192</v>
      </c>
      <c r="M312" s="589">
        <f t="shared" si="104"/>
        <v>26144</v>
      </c>
      <c r="N312" s="8"/>
      <c r="O312" s="221">
        <f>IF(P312="Yes",'MD Rates'!$H$1,R312)</f>
        <v>42826</v>
      </c>
      <c r="P312" s="11" t="str">
        <f t="shared" si="62"/>
        <v>No</v>
      </c>
      <c r="R312" s="256">
        <v>42826</v>
      </c>
      <c r="T312" s="64"/>
      <c r="U312" s="64"/>
      <c r="V312" s="64"/>
    </row>
    <row r="313" spans="1:22" ht="14.5" hidden="1" x14ac:dyDescent="0.35">
      <c r="A313" s="625" t="s">
        <v>549</v>
      </c>
      <c r="B313" s="106" t="s">
        <v>1014</v>
      </c>
      <c r="C313" s="560" t="s">
        <v>779</v>
      </c>
      <c r="D313" s="557" t="s">
        <v>594</v>
      </c>
      <c r="E313" s="30"/>
      <c r="F313" s="557" t="s">
        <v>550</v>
      </c>
      <c r="G313" s="30"/>
      <c r="H313" s="30"/>
      <c r="I313" s="557">
        <v>36192</v>
      </c>
      <c r="J313" s="557">
        <v>26144</v>
      </c>
      <c r="K313" s="30"/>
      <c r="L313" s="589">
        <f t="shared" si="104"/>
        <v>36192</v>
      </c>
      <c r="M313" s="589">
        <f t="shared" si="104"/>
        <v>26144</v>
      </c>
      <c r="N313" s="8"/>
      <c r="O313" s="221">
        <f>IF(P313="Yes",'MD Rates'!$H$1,R313)</f>
        <v>42826</v>
      </c>
      <c r="P313" s="11" t="str">
        <f t="shared" si="62"/>
        <v>No</v>
      </c>
      <c r="R313" s="256">
        <v>42826</v>
      </c>
      <c r="T313" s="64"/>
      <c r="U313" s="64"/>
      <c r="V313" s="64"/>
    </row>
    <row r="314" spans="1:22" ht="14.5" hidden="1" x14ac:dyDescent="0.35">
      <c r="A314" s="625" t="s">
        <v>549</v>
      </c>
      <c r="B314" s="106" t="s">
        <v>1014</v>
      </c>
      <c r="C314" s="560" t="s">
        <v>779</v>
      </c>
      <c r="D314" s="557" t="s">
        <v>594</v>
      </c>
      <c r="E314" s="30"/>
      <c r="F314" s="557" t="s">
        <v>551</v>
      </c>
      <c r="G314" s="30"/>
      <c r="H314" s="30"/>
      <c r="I314" s="557">
        <v>36192</v>
      </c>
      <c r="J314" s="557">
        <v>26144</v>
      </c>
      <c r="K314" s="30"/>
      <c r="L314" s="589">
        <f t="shared" si="104"/>
        <v>36192</v>
      </c>
      <c r="M314" s="589">
        <f t="shared" si="104"/>
        <v>26144</v>
      </c>
      <c r="N314" s="8"/>
      <c r="O314" s="221">
        <f>IF(P314="Yes",'MD Rates'!$H$1,R314)</f>
        <v>42826</v>
      </c>
      <c r="P314" s="11" t="str">
        <f t="shared" si="62"/>
        <v>No</v>
      </c>
      <c r="R314" s="256">
        <v>42826</v>
      </c>
      <c r="T314" s="64"/>
      <c r="U314" s="64"/>
      <c r="V314" s="64"/>
    </row>
    <row r="315" spans="1:22" ht="14.5" hidden="1" x14ac:dyDescent="0.35">
      <c r="A315" s="625" t="s">
        <v>549</v>
      </c>
      <c r="B315" s="106" t="s">
        <v>1014</v>
      </c>
      <c r="C315" s="560" t="s">
        <v>779</v>
      </c>
      <c r="D315" s="557" t="s">
        <v>595</v>
      </c>
      <c r="E315" s="30"/>
      <c r="F315" s="557" t="s">
        <v>550</v>
      </c>
      <c r="G315" s="30"/>
      <c r="H315" s="30"/>
      <c r="I315" s="557">
        <v>36192</v>
      </c>
      <c r="J315" s="557">
        <v>26144</v>
      </c>
      <c r="K315" s="30"/>
      <c r="L315" s="589">
        <f t="shared" si="104"/>
        <v>36192</v>
      </c>
      <c r="M315" s="589">
        <f t="shared" si="104"/>
        <v>26144</v>
      </c>
      <c r="N315" s="8"/>
      <c r="O315" s="221">
        <f>IF(P315="Yes",'MD Rates'!$H$1,R315)</f>
        <v>42826</v>
      </c>
      <c r="P315" s="11" t="str">
        <f t="shared" si="62"/>
        <v>No</v>
      </c>
      <c r="R315" s="256">
        <v>42826</v>
      </c>
      <c r="T315" s="64"/>
      <c r="U315" s="64"/>
      <c r="V315" s="64"/>
    </row>
    <row r="316" spans="1:22" ht="14.5" hidden="1" x14ac:dyDescent="0.35">
      <c r="A316" s="625" t="s">
        <v>549</v>
      </c>
      <c r="B316" s="106" t="s">
        <v>1014</v>
      </c>
      <c r="C316" s="560" t="s">
        <v>779</v>
      </c>
      <c r="D316" s="557" t="s">
        <v>595</v>
      </c>
      <c r="E316" s="30"/>
      <c r="F316" s="557" t="s">
        <v>551</v>
      </c>
      <c r="G316" s="30"/>
      <c r="H316" s="30"/>
      <c r="I316" s="557">
        <v>36192</v>
      </c>
      <c r="J316" s="557">
        <v>26144</v>
      </c>
      <c r="K316" s="30"/>
      <c r="L316" s="589">
        <f t="shared" si="104"/>
        <v>36192</v>
      </c>
      <c r="M316" s="589">
        <f t="shared" si="104"/>
        <v>26144</v>
      </c>
      <c r="N316" s="8"/>
      <c r="O316" s="221">
        <f>IF(P316="Yes",'MD Rates'!$H$1,R316)</f>
        <v>42826</v>
      </c>
      <c r="P316" s="11" t="str">
        <f t="shared" si="62"/>
        <v>No</v>
      </c>
      <c r="R316" s="256">
        <v>42826</v>
      </c>
      <c r="T316" s="64"/>
      <c r="U316" s="64"/>
      <c r="V316" s="64"/>
    </row>
    <row r="317" spans="1:22" ht="14.5" hidden="1" x14ac:dyDescent="0.35">
      <c r="A317" s="625" t="s">
        <v>549</v>
      </c>
      <c r="B317" s="106" t="s">
        <v>1014</v>
      </c>
      <c r="C317" s="560" t="s">
        <v>779</v>
      </c>
      <c r="D317" s="557" t="s">
        <v>596</v>
      </c>
      <c r="E317" s="30"/>
      <c r="F317" s="557" t="s">
        <v>550</v>
      </c>
      <c r="G317" s="30"/>
      <c r="H317" s="30"/>
      <c r="I317" s="557">
        <v>36192</v>
      </c>
      <c r="J317" s="557">
        <v>26144</v>
      </c>
      <c r="K317" s="30"/>
      <c r="L317" s="589">
        <f t="shared" si="104"/>
        <v>36192</v>
      </c>
      <c r="M317" s="589">
        <f t="shared" si="104"/>
        <v>26144</v>
      </c>
      <c r="N317" s="8"/>
      <c r="O317" s="221">
        <f>IF(P317="Yes",'MD Rates'!$H$1,R317)</f>
        <v>42826</v>
      </c>
      <c r="P317" s="11" t="str">
        <f t="shared" si="62"/>
        <v>No</v>
      </c>
      <c r="R317" s="256">
        <v>42826</v>
      </c>
      <c r="T317" s="64"/>
      <c r="U317" s="64"/>
      <c r="V317" s="64"/>
    </row>
    <row r="318" spans="1:22" ht="14.5" hidden="1" x14ac:dyDescent="0.35">
      <c r="A318" s="625" t="s">
        <v>549</v>
      </c>
      <c r="B318" s="106" t="s">
        <v>1014</v>
      </c>
      <c r="C318" s="560" t="s">
        <v>779</v>
      </c>
      <c r="D318" s="557" t="s">
        <v>596</v>
      </c>
      <c r="E318" s="30"/>
      <c r="F318" s="557" t="s">
        <v>551</v>
      </c>
      <c r="G318" s="30"/>
      <c r="H318" s="30"/>
      <c r="I318" s="557">
        <v>36192</v>
      </c>
      <c r="J318" s="557">
        <v>26144</v>
      </c>
      <c r="K318" s="30"/>
      <c r="L318" s="589">
        <f t="shared" si="104"/>
        <v>36192</v>
      </c>
      <c r="M318" s="589">
        <f t="shared" si="104"/>
        <v>26144</v>
      </c>
      <c r="N318" s="8"/>
      <c r="O318" s="221">
        <f>IF(P318="Yes",'MD Rates'!$H$1,R318)</f>
        <v>42826</v>
      </c>
      <c r="P318" s="11" t="str">
        <f t="shared" si="62"/>
        <v>No</v>
      </c>
      <c r="R318" s="256">
        <v>42826</v>
      </c>
      <c r="T318" s="64"/>
      <c r="U318" s="64"/>
      <c r="V318" s="64"/>
    </row>
    <row r="319" spans="1:22" ht="14.5" hidden="1" x14ac:dyDescent="0.35">
      <c r="A319" s="625" t="s">
        <v>549</v>
      </c>
      <c r="B319" s="106" t="s">
        <v>1014</v>
      </c>
      <c r="C319" s="560" t="s">
        <v>779</v>
      </c>
      <c r="D319" s="557" t="s">
        <v>597</v>
      </c>
      <c r="E319" s="30"/>
      <c r="F319" s="557" t="s">
        <v>550</v>
      </c>
      <c r="G319" s="30"/>
      <c r="H319" s="30"/>
      <c r="I319" s="557">
        <v>36192</v>
      </c>
      <c r="J319" s="557">
        <v>26144</v>
      </c>
      <c r="K319" s="30"/>
      <c r="L319" s="589">
        <f t="shared" si="104"/>
        <v>36192</v>
      </c>
      <c r="M319" s="589">
        <f t="shared" si="104"/>
        <v>26144</v>
      </c>
      <c r="N319" s="8"/>
      <c r="O319" s="221">
        <f>IF(P319="Yes",'MD Rates'!$H$1,R319)</f>
        <v>42826</v>
      </c>
      <c r="P319" s="11" t="str">
        <f t="shared" si="62"/>
        <v>No</v>
      </c>
      <c r="R319" s="256">
        <v>42826</v>
      </c>
      <c r="T319" s="64"/>
      <c r="U319" s="64"/>
      <c r="V319" s="64"/>
    </row>
    <row r="320" spans="1:22" ht="14.5" hidden="1" x14ac:dyDescent="0.35">
      <c r="A320" s="625" t="s">
        <v>549</v>
      </c>
      <c r="B320" s="106" t="s">
        <v>1014</v>
      </c>
      <c r="C320" s="560" t="s">
        <v>779</v>
      </c>
      <c r="D320" s="557" t="s">
        <v>597</v>
      </c>
      <c r="E320" s="30"/>
      <c r="F320" s="557" t="s">
        <v>551</v>
      </c>
      <c r="G320" s="30"/>
      <c r="H320" s="30"/>
      <c r="I320" s="557">
        <v>36192</v>
      </c>
      <c r="J320" s="557">
        <v>26144</v>
      </c>
      <c r="K320" s="30"/>
      <c r="L320" s="589">
        <f t="shared" si="104"/>
        <v>36192</v>
      </c>
      <c r="M320" s="589">
        <f t="shared" si="104"/>
        <v>26144</v>
      </c>
      <c r="N320" s="8"/>
      <c r="O320" s="221">
        <f>IF(P320="Yes",'MD Rates'!$H$1,R320)</f>
        <v>42826</v>
      </c>
      <c r="P320" s="11" t="str">
        <f t="shared" si="62"/>
        <v>No</v>
      </c>
      <c r="R320" s="256">
        <v>42826</v>
      </c>
      <c r="T320" s="64"/>
      <c r="U320" s="64"/>
      <c r="V320" s="64"/>
    </row>
    <row r="321" spans="1:22" ht="14.5" hidden="1" x14ac:dyDescent="0.35">
      <c r="A321" s="625" t="s">
        <v>549</v>
      </c>
      <c r="B321" s="106" t="s">
        <v>1014</v>
      </c>
      <c r="C321" s="560" t="s">
        <v>779</v>
      </c>
      <c r="D321" s="557" t="s">
        <v>598</v>
      </c>
      <c r="E321" s="30"/>
      <c r="F321" s="557" t="s">
        <v>550</v>
      </c>
      <c r="G321" s="30"/>
      <c r="H321" s="30"/>
      <c r="I321" s="557">
        <v>36192</v>
      </c>
      <c r="J321" s="557">
        <v>26144</v>
      </c>
      <c r="K321" s="30"/>
      <c r="L321" s="589">
        <f t="shared" si="104"/>
        <v>36192</v>
      </c>
      <c r="M321" s="589">
        <f t="shared" si="104"/>
        <v>26144</v>
      </c>
      <c r="N321" s="8"/>
      <c r="O321" s="221">
        <f>IF(P321="Yes",'MD Rates'!$H$1,R321)</f>
        <v>42826</v>
      </c>
      <c r="P321" s="11" t="str">
        <f t="shared" si="62"/>
        <v>No</v>
      </c>
      <c r="R321" s="256">
        <v>42826</v>
      </c>
      <c r="T321" s="64"/>
      <c r="U321" s="64"/>
      <c r="V321" s="64"/>
    </row>
    <row r="322" spans="1:22" ht="14.5" hidden="1" x14ac:dyDescent="0.35">
      <c r="A322" s="625" t="s">
        <v>549</v>
      </c>
      <c r="B322" s="106" t="s">
        <v>1014</v>
      </c>
      <c r="C322" s="560" t="s">
        <v>779</v>
      </c>
      <c r="D322" s="557" t="s">
        <v>598</v>
      </c>
      <c r="E322" s="30"/>
      <c r="F322" s="557" t="s">
        <v>551</v>
      </c>
      <c r="G322" s="30"/>
      <c r="H322" s="30"/>
      <c r="I322" s="557">
        <v>36192</v>
      </c>
      <c r="J322" s="557">
        <v>26144</v>
      </c>
      <c r="K322" s="30"/>
      <c r="L322" s="589">
        <f t="shared" si="104"/>
        <v>36192</v>
      </c>
      <c r="M322" s="589">
        <f t="shared" si="104"/>
        <v>26144</v>
      </c>
      <c r="N322" s="8"/>
      <c r="O322" s="221">
        <f>IF(P322="Yes",'MD Rates'!$H$1,R322)</f>
        <v>42826</v>
      </c>
      <c r="P322" s="11" t="str">
        <f t="shared" si="62"/>
        <v>No</v>
      </c>
      <c r="R322" s="256">
        <v>42826</v>
      </c>
      <c r="T322" s="64"/>
      <c r="U322" s="64"/>
      <c r="V322" s="64"/>
    </row>
    <row r="323" spans="1:22" ht="14.5" hidden="1" x14ac:dyDescent="0.35">
      <c r="A323" s="625" t="s">
        <v>549</v>
      </c>
      <c r="B323" s="106" t="s">
        <v>1014</v>
      </c>
      <c r="C323" s="560" t="s">
        <v>779</v>
      </c>
      <c r="D323" s="557" t="s">
        <v>599</v>
      </c>
      <c r="E323" s="30"/>
      <c r="F323" s="557" t="s">
        <v>550</v>
      </c>
      <c r="G323" s="30"/>
      <c r="H323" s="30"/>
      <c r="I323" s="557">
        <v>36192</v>
      </c>
      <c r="J323" s="557">
        <v>26144</v>
      </c>
      <c r="K323" s="30"/>
      <c r="L323" s="589">
        <f t="shared" si="104"/>
        <v>36192</v>
      </c>
      <c r="M323" s="589">
        <f t="shared" si="104"/>
        <v>26144</v>
      </c>
      <c r="N323" s="8"/>
      <c r="O323" s="221">
        <f>IF(P323="Yes",'MD Rates'!$H$1,R323)</f>
        <v>42826</v>
      </c>
      <c r="P323" s="11" t="str">
        <f t="shared" si="62"/>
        <v>No</v>
      </c>
      <c r="R323" s="256">
        <v>42826</v>
      </c>
      <c r="T323" s="64"/>
      <c r="U323" s="64"/>
      <c r="V323" s="64"/>
    </row>
    <row r="324" spans="1:22" ht="14.5" hidden="1" x14ac:dyDescent="0.35">
      <c r="A324" s="625" t="s">
        <v>549</v>
      </c>
      <c r="B324" s="106" t="s">
        <v>1014</v>
      </c>
      <c r="C324" s="560" t="s">
        <v>779</v>
      </c>
      <c r="D324" s="557" t="s">
        <v>599</v>
      </c>
      <c r="E324" s="30"/>
      <c r="F324" s="557" t="s">
        <v>551</v>
      </c>
      <c r="G324" s="30"/>
      <c r="H324" s="30"/>
      <c r="I324" s="557">
        <v>36192</v>
      </c>
      <c r="J324" s="557">
        <v>26144</v>
      </c>
      <c r="K324" s="30"/>
      <c r="L324" s="589">
        <f t="shared" ref="L324:M339" si="105">L323</f>
        <v>36192</v>
      </c>
      <c r="M324" s="589">
        <f t="shared" si="105"/>
        <v>26144</v>
      </c>
      <c r="N324" s="8"/>
      <c r="O324" s="221">
        <f>IF(P324="Yes",'MD Rates'!$H$1,R324)</f>
        <v>42826</v>
      </c>
      <c r="P324" s="11" t="str">
        <f t="shared" si="62"/>
        <v>No</v>
      </c>
      <c r="R324" s="256">
        <v>42826</v>
      </c>
      <c r="T324" s="64"/>
      <c r="U324" s="64"/>
      <c r="V324" s="64"/>
    </row>
    <row r="325" spans="1:22" ht="14.5" hidden="1" x14ac:dyDescent="0.35">
      <c r="A325" s="625" t="s">
        <v>549</v>
      </c>
      <c r="B325" s="106" t="s">
        <v>1014</v>
      </c>
      <c r="C325" s="560" t="s">
        <v>779</v>
      </c>
      <c r="D325" s="557" t="s">
        <v>600</v>
      </c>
      <c r="E325" s="30"/>
      <c r="F325" s="557" t="s">
        <v>550</v>
      </c>
      <c r="G325" s="30"/>
      <c r="H325" s="30"/>
      <c r="I325" s="557">
        <v>36192</v>
      </c>
      <c r="J325" s="557">
        <v>26144</v>
      </c>
      <c r="K325" s="30"/>
      <c r="L325" s="589">
        <f t="shared" si="105"/>
        <v>36192</v>
      </c>
      <c r="M325" s="589">
        <f t="shared" si="105"/>
        <v>26144</v>
      </c>
      <c r="N325" s="8"/>
      <c r="O325" s="221">
        <f>IF(P325="Yes",'MD Rates'!$H$1,R325)</f>
        <v>42826</v>
      </c>
      <c r="P325" s="11" t="str">
        <f t="shared" si="62"/>
        <v>No</v>
      </c>
      <c r="R325" s="256">
        <v>42826</v>
      </c>
      <c r="T325" s="64"/>
      <c r="U325" s="64"/>
      <c r="V325" s="64"/>
    </row>
    <row r="326" spans="1:22" ht="14.5" hidden="1" x14ac:dyDescent="0.35">
      <c r="A326" s="625" t="s">
        <v>549</v>
      </c>
      <c r="B326" s="106" t="s">
        <v>1014</v>
      </c>
      <c r="C326" s="560" t="s">
        <v>779</v>
      </c>
      <c r="D326" s="557" t="s">
        <v>600</v>
      </c>
      <c r="E326" s="30"/>
      <c r="F326" s="557" t="s">
        <v>551</v>
      </c>
      <c r="G326" s="30"/>
      <c r="H326" s="30"/>
      <c r="I326" s="557">
        <v>36192</v>
      </c>
      <c r="J326" s="557">
        <v>26144</v>
      </c>
      <c r="K326" s="30"/>
      <c r="L326" s="589">
        <f t="shared" si="105"/>
        <v>36192</v>
      </c>
      <c r="M326" s="589">
        <f t="shared" si="105"/>
        <v>26144</v>
      </c>
      <c r="N326" s="8"/>
      <c r="O326" s="221">
        <f>IF(P326="Yes",'MD Rates'!$H$1,R326)</f>
        <v>42826</v>
      </c>
      <c r="P326" s="11" t="str">
        <f t="shared" si="62"/>
        <v>No</v>
      </c>
      <c r="R326" s="256">
        <v>42826</v>
      </c>
      <c r="T326" s="64"/>
      <c r="U326" s="64"/>
      <c r="V326" s="64"/>
    </row>
    <row r="327" spans="1:22" ht="14.5" hidden="1" x14ac:dyDescent="0.35">
      <c r="A327" s="625" t="s">
        <v>549</v>
      </c>
      <c r="B327" s="106" t="s">
        <v>1014</v>
      </c>
      <c r="C327" s="560" t="s">
        <v>779</v>
      </c>
      <c r="D327" s="557" t="s">
        <v>601</v>
      </c>
      <c r="E327" s="30"/>
      <c r="F327" s="557" t="s">
        <v>550</v>
      </c>
      <c r="G327" s="30"/>
      <c r="H327" s="30"/>
      <c r="I327" s="557">
        <v>36192</v>
      </c>
      <c r="J327" s="557">
        <v>26144</v>
      </c>
      <c r="K327" s="30"/>
      <c r="L327" s="589">
        <f t="shared" si="105"/>
        <v>36192</v>
      </c>
      <c r="M327" s="589">
        <f t="shared" si="105"/>
        <v>26144</v>
      </c>
      <c r="N327" s="8"/>
      <c r="O327" s="221">
        <f>IF(P327="Yes",'MD Rates'!$H$1,R327)</f>
        <v>42826</v>
      </c>
      <c r="P327" s="11" t="str">
        <f t="shared" si="62"/>
        <v>No</v>
      </c>
      <c r="R327" s="256">
        <v>42826</v>
      </c>
      <c r="T327" s="64"/>
      <c r="U327" s="64"/>
      <c r="V327" s="64"/>
    </row>
    <row r="328" spans="1:22" ht="14.5" hidden="1" x14ac:dyDescent="0.35">
      <c r="A328" s="625" t="s">
        <v>549</v>
      </c>
      <c r="B328" s="106" t="s">
        <v>1014</v>
      </c>
      <c r="C328" s="560" t="s">
        <v>779</v>
      </c>
      <c r="D328" s="557" t="s">
        <v>601</v>
      </c>
      <c r="E328" s="30"/>
      <c r="F328" s="557" t="s">
        <v>551</v>
      </c>
      <c r="G328" s="30"/>
      <c r="H328" s="30"/>
      <c r="I328" s="557">
        <v>36192</v>
      </c>
      <c r="J328" s="557">
        <v>26144</v>
      </c>
      <c r="K328" s="30"/>
      <c r="L328" s="589">
        <f t="shared" si="105"/>
        <v>36192</v>
      </c>
      <c r="M328" s="589">
        <f t="shared" si="105"/>
        <v>26144</v>
      </c>
      <c r="N328" s="8"/>
      <c r="O328" s="221">
        <f>IF(P328="Yes",'MD Rates'!$H$1,R328)</f>
        <v>42826</v>
      </c>
      <c r="P328" s="11" t="str">
        <f t="shared" si="62"/>
        <v>No</v>
      </c>
      <c r="R328" s="256">
        <v>42826</v>
      </c>
      <c r="T328" s="64"/>
      <c r="U328" s="64"/>
      <c r="V328" s="64"/>
    </row>
    <row r="329" spans="1:22" ht="14.5" hidden="1" x14ac:dyDescent="0.35">
      <c r="A329" s="625" t="s">
        <v>549</v>
      </c>
      <c r="B329" s="106" t="s">
        <v>1014</v>
      </c>
      <c r="C329" s="560" t="s">
        <v>779</v>
      </c>
      <c r="D329" s="557" t="s">
        <v>602</v>
      </c>
      <c r="E329" s="30"/>
      <c r="F329" s="557" t="s">
        <v>550</v>
      </c>
      <c r="G329" s="30"/>
      <c r="H329" s="30"/>
      <c r="I329" s="557">
        <v>36192</v>
      </c>
      <c r="J329" s="557">
        <v>26144</v>
      </c>
      <c r="K329" s="30"/>
      <c r="L329" s="589">
        <f t="shared" si="105"/>
        <v>36192</v>
      </c>
      <c r="M329" s="589">
        <f t="shared" si="105"/>
        <v>26144</v>
      </c>
      <c r="N329" s="8"/>
      <c r="O329" s="221">
        <f>IF(P329="Yes",'MD Rates'!$H$1,R329)</f>
        <v>42826</v>
      </c>
      <c r="P329" s="11" t="str">
        <f t="shared" si="62"/>
        <v>No</v>
      </c>
      <c r="R329" s="256">
        <v>42826</v>
      </c>
      <c r="T329" s="64"/>
      <c r="U329" s="64"/>
      <c r="V329" s="64"/>
    </row>
    <row r="330" spans="1:22" ht="14.5" hidden="1" x14ac:dyDescent="0.35">
      <c r="A330" s="625" t="s">
        <v>549</v>
      </c>
      <c r="B330" s="106" t="s">
        <v>1014</v>
      </c>
      <c r="C330" s="560" t="s">
        <v>779</v>
      </c>
      <c r="D330" s="557" t="s">
        <v>602</v>
      </c>
      <c r="E330" s="30"/>
      <c r="F330" s="557" t="s">
        <v>551</v>
      </c>
      <c r="G330" s="30"/>
      <c r="H330" s="30"/>
      <c r="I330" s="557">
        <v>36192</v>
      </c>
      <c r="J330" s="557">
        <v>26144</v>
      </c>
      <c r="K330" s="30"/>
      <c r="L330" s="589">
        <f t="shared" si="105"/>
        <v>36192</v>
      </c>
      <c r="M330" s="589">
        <f t="shared" si="105"/>
        <v>26144</v>
      </c>
      <c r="N330" s="8"/>
      <c r="O330" s="221">
        <f>IF(P330="Yes",'MD Rates'!$H$1,R330)</f>
        <v>42826</v>
      </c>
      <c r="P330" s="11" t="str">
        <f t="shared" si="62"/>
        <v>No</v>
      </c>
      <c r="R330" s="256">
        <v>42826</v>
      </c>
      <c r="T330" s="64"/>
      <c r="U330" s="64"/>
      <c r="V330" s="64"/>
    </row>
    <row r="331" spans="1:22" ht="14.5" hidden="1" x14ac:dyDescent="0.35">
      <c r="A331" s="625" t="s">
        <v>549</v>
      </c>
      <c r="B331" s="106" t="s">
        <v>1014</v>
      </c>
      <c r="C331" s="560" t="s">
        <v>779</v>
      </c>
      <c r="D331" s="557" t="s">
        <v>603</v>
      </c>
      <c r="E331" s="30"/>
      <c r="F331" s="557" t="s">
        <v>550</v>
      </c>
      <c r="G331" s="30"/>
      <c r="H331" s="30"/>
      <c r="I331" s="557">
        <v>36192</v>
      </c>
      <c r="J331" s="557">
        <v>26144</v>
      </c>
      <c r="K331" s="30"/>
      <c r="L331" s="589">
        <f t="shared" si="105"/>
        <v>36192</v>
      </c>
      <c r="M331" s="589">
        <f t="shared" si="105"/>
        <v>26144</v>
      </c>
      <c r="N331" s="8"/>
      <c r="O331" s="221">
        <f>IF(P331="Yes",'MD Rates'!$H$1,R331)</f>
        <v>42826</v>
      </c>
      <c r="P331" s="11" t="str">
        <f t="shared" si="62"/>
        <v>No</v>
      </c>
      <c r="R331" s="256">
        <v>42826</v>
      </c>
      <c r="T331" s="64"/>
      <c r="U331" s="64"/>
      <c r="V331" s="64"/>
    </row>
    <row r="332" spans="1:22" ht="14.5" hidden="1" x14ac:dyDescent="0.35">
      <c r="A332" s="625" t="s">
        <v>549</v>
      </c>
      <c r="B332" s="106" t="s">
        <v>1014</v>
      </c>
      <c r="C332" s="560" t="s">
        <v>779</v>
      </c>
      <c r="D332" s="557" t="s">
        <v>603</v>
      </c>
      <c r="E332" s="30"/>
      <c r="F332" s="557" t="s">
        <v>551</v>
      </c>
      <c r="G332" s="30"/>
      <c r="H332" s="30"/>
      <c r="I332" s="557">
        <v>36192</v>
      </c>
      <c r="J332" s="557">
        <v>26144</v>
      </c>
      <c r="K332" s="30"/>
      <c r="L332" s="589">
        <f t="shared" si="105"/>
        <v>36192</v>
      </c>
      <c r="M332" s="589">
        <f t="shared" si="105"/>
        <v>26144</v>
      </c>
      <c r="N332" s="8"/>
      <c r="O332" s="221">
        <f>IF(P332="Yes",'MD Rates'!$H$1,R332)</f>
        <v>42826</v>
      </c>
      <c r="P332" s="11" t="str">
        <f t="shared" si="62"/>
        <v>No</v>
      </c>
      <c r="R332" s="256">
        <v>42826</v>
      </c>
      <c r="T332" s="64"/>
      <c r="U332" s="64"/>
      <c r="V332" s="64"/>
    </row>
    <row r="333" spans="1:22" ht="14.5" hidden="1" x14ac:dyDescent="0.35">
      <c r="A333" s="625" t="s">
        <v>549</v>
      </c>
      <c r="B333" s="106" t="s">
        <v>1014</v>
      </c>
      <c r="C333" s="560" t="s">
        <v>779</v>
      </c>
      <c r="D333" s="557" t="s">
        <v>604</v>
      </c>
      <c r="E333" s="30"/>
      <c r="F333" s="557" t="s">
        <v>550</v>
      </c>
      <c r="G333" s="30"/>
      <c r="H333" s="30"/>
      <c r="I333" s="557">
        <v>36192</v>
      </c>
      <c r="J333" s="557">
        <v>26144</v>
      </c>
      <c r="K333" s="30"/>
      <c r="L333" s="589">
        <f t="shared" si="105"/>
        <v>36192</v>
      </c>
      <c r="M333" s="589">
        <f t="shared" si="105"/>
        <v>26144</v>
      </c>
      <c r="N333" s="8"/>
      <c r="O333" s="221">
        <f>IF(P333="Yes",'MD Rates'!$H$1,R333)</f>
        <v>42826</v>
      </c>
      <c r="P333" s="11" t="str">
        <f t="shared" si="62"/>
        <v>No</v>
      </c>
      <c r="R333" s="256">
        <v>42826</v>
      </c>
      <c r="T333" s="64"/>
      <c r="U333" s="64"/>
      <c r="V333" s="64"/>
    </row>
    <row r="334" spans="1:22" ht="14.5" hidden="1" x14ac:dyDescent="0.35">
      <c r="A334" s="625" t="s">
        <v>549</v>
      </c>
      <c r="B334" s="106" t="s">
        <v>1014</v>
      </c>
      <c r="C334" s="560" t="s">
        <v>779</v>
      </c>
      <c r="D334" s="557" t="s">
        <v>604</v>
      </c>
      <c r="E334" s="30"/>
      <c r="F334" s="557" t="s">
        <v>551</v>
      </c>
      <c r="G334" s="30"/>
      <c r="H334" s="30"/>
      <c r="I334" s="557">
        <v>36192</v>
      </c>
      <c r="J334" s="557">
        <v>26144</v>
      </c>
      <c r="K334" s="30"/>
      <c r="L334" s="589">
        <f t="shared" si="105"/>
        <v>36192</v>
      </c>
      <c r="M334" s="589">
        <f t="shared" si="105"/>
        <v>26144</v>
      </c>
      <c r="N334" s="8"/>
      <c r="O334" s="221">
        <f>IF(P334="Yes",'MD Rates'!$H$1,R334)</f>
        <v>42826</v>
      </c>
      <c r="P334" s="11" t="str">
        <f t="shared" si="62"/>
        <v>No</v>
      </c>
      <c r="R334" s="256">
        <v>42826</v>
      </c>
      <c r="T334" s="64"/>
      <c r="U334" s="64"/>
      <c r="V334" s="64"/>
    </row>
    <row r="335" spans="1:22" ht="14.5" hidden="1" x14ac:dyDescent="0.35">
      <c r="A335" s="625" t="s">
        <v>549</v>
      </c>
      <c r="B335" s="106" t="s">
        <v>1014</v>
      </c>
      <c r="C335" s="560" t="s">
        <v>779</v>
      </c>
      <c r="D335" s="557" t="s">
        <v>605</v>
      </c>
      <c r="E335" s="30"/>
      <c r="F335" s="557" t="s">
        <v>550</v>
      </c>
      <c r="G335" s="30"/>
      <c r="H335" s="30"/>
      <c r="I335" s="557">
        <v>36192</v>
      </c>
      <c r="J335" s="557">
        <v>26144</v>
      </c>
      <c r="K335" s="30"/>
      <c r="L335" s="589">
        <f t="shared" si="105"/>
        <v>36192</v>
      </c>
      <c r="M335" s="589">
        <f t="shared" si="105"/>
        <v>26144</v>
      </c>
      <c r="N335" s="8"/>
      <c r="O335" s="221">
        <f>IF(P335="Yes",'MD Rates'!$H$1,R335)</f>
        <v>42826</v>
      </c>
      <c r="P335" s="11" t="str">
        <f t="shared" si="62"/>
        <v>No</v>
      </c>
      <c r="R335" s="256">
        <v>42826</v>
      </c>
      <c r="T335" s="64"/>
      <c r="U335" s="64"/>
      <c r="V335" s="64"/>
    </row>
    <row r="336" spans="1:22" ht="14.5" hidden="1" x14ac:dyDescent="0.35">
      <c r="A336" s="625" t="s">
        <v>549</v>
      </c>
      <c r="B336" s="106" t="s">
        <v>1014</v>
      </c>
      <c r="C336" s="560" t="s">
        <v>779</v>
      </c>
      <c r="D336" s="557" t="s">
        <v>605</v>
      </c>
      <c r="E336" s="30"/>
      <c r="F336" s="557" t="s">
        <v>551</v>
      </c>
      <c r="G336" s="30"/>
      <c r="H336" s="30"/>
      <c r="I336" s="557">
        <v>36192</v>
      </c>
      <c r="J336" s="557">
        <v>26144</v>
      </c>
      <c r="K336" s="30"/>
      <c r="L336" s="589">
        <f t="shared" si="105"/>
        <v>36192</v>
      </c>
      <c r="M336" s="589">
        <f t="shared" si="105"/>
        <v>26144</v>
      </c>
      <c r="N336" s="8"/>
      <c r="O336" s="221">
        <f>IF(P336="Yes",'MD Rates'!$H$1,R336)</f>
        <v>42826</v>
      </c>
      <c r="P336" s="11" t="str">
        <f t="shared" si="62"/>
        <v>No</v>
      </c>
      <c r="R336" s="256">
        <v>42826</v>
      </c>
      <c r="T336" s="64"/>
      <c r="U336" s="64"/>
      <c r="V336" s="64"/>
    </row>
    <row r="337" spans="1:22" ht="14.5" hidden="1" x14ac:dyDescent="0.35">
      <c r="A337" s="625" t="s">
        <v>549</v>
      </c>
      <c r="B337" s="106" t="s">
        <v>1014</v>
      </c>
      <c r="C337" s="560" t="s">
        <v>779</v>
      </c>
      <c r="D337" s="557" t="s">
        <v>606</v>
      </c>
      <c r="E337" s="30"/>
      <c r="F337" s="557" t="s">
        <v>550</v>
      </c>
      <c r="G337" s="30"/>
      <c r="H337" s="30"/>
      <c r="I337" s="557">
        <v>36192</v>
      </c>
      <c r="J337" s="557">
        <v>26144</v>
      </c>
      <c r="K337" s="30"/>
      <c r="L337" s="589">
        <f t="shared" si="105"/>
        <v>36192</v>
      </c>
      <c r="M337" s="589">
        <f t="shared" si="105"/>
        <v>26144</v>
      </c>
      <c r="N337" s="8"/>
      <c r="O337" s="221">
        <f>IF(P337="Yes",'MD Rates'!$H$1,R337)</f>
        <v>42826</v>
      </c>
      <c r="P337" s="11" t="str">
        <f t="shared" si="62"/>
        <v>No</v>
      </c>
      <c r="R337" s="256">
        <v>42826</v>
      </c>
      <c r="T337" s="64"/>
      <c r="U337" s="64"/>
      <c r="V337" s="64"/>
    </row>
    <row r="338" spans="1:22" ht="14.5" hidden="1" x14ac:dyDescent="0.35">
      <c r="A338" s="625" t="s">
        <v>549</v>
      </c>
      <c r="B338" s="106" t="s">
        <v>1014</v>
      </c>
      <c r="C338" s="560" t="s">
        <v>779</v>
      </c>
      <c r="D338" s="557" t="s">
        <v>606</v>
      </c>
      <c r="E338" s="30"/>
      <c r="F338" s="557" t="s">
        <v>551</v>
      </c>
      <c r="G338" s="30"/>
      <c r="H338" s="30"/>
      <c r="I338" s="557">
        <v>36192</v>
      </c>
      <c r="J338" s="557">
        <v>26144</v>
      </c>
      <c r="K338" s="30"/>
      <c r="L338" s="589">
        <f t="shared" si="105"/>
        <v>36192</v>
      </c>
      <c r="M338" s="589">
        <f t="shared" si="105"/>
        <v>26144</v>
      </c>
      <c r="N338" s="8"/>
      <c r="O338" s="221">
        <f>IF(P338="Yes",'MD Rates'!$H$1,R338)</f>
        <v>42826</v>
      </c>
      <c r="P338" s="11" t="str">
        <f t="shared" si="62"/>
        <v>No</v>
      </c>
      <c r="R338" s="256">
        <v>42826</v>
      </c>
      <c r="T338" s="64"/>
      <c r="U338" s="64"/>
      <c r="V338" s="64"/>
    </row>
    <row r="339" spans="1:22" ht="14.5" hidden="1" x14ac:dyDescent="0.35">
      <c r="A339" s="625" t="s">
        <v>549</v>
      </c>
      <c r="B339" s="106" t="s">
        <v>1014</v>
      </c>
      <c r="C339" s="560" t="s">
        <v>779</v>
      </c>
      <c r="D339" s="557" t="s">
        <v>607</v>
      </c>
      <c r="E339" s="30"/>
      <c r="F339" s="557" t="s">
        <v>550</v>
      </c>
      <c r="G339" s="30"/>
      <c r="H339" s="30"/>
      <c r="I339" s="557">
        <v>36192</v>
      </c>
      <c r="J339" s="557">
        <v>26144</v>
      </c>
      <c r="K339" s="30"/>
      <c r="L339" s="589">
        <f t="shared" si="105"/>
        <v>36192</v>
      </c>
      <c r="M339" s="589">
        <f t="shared" si="105"/>
        <v>26144</v>
      </c>
      <c r="N339" s="8"/>
      <c r="O339" s="221">
        <f>IF(P339="Yes",'MD Rates'!$H$1,R339)</f>
        <v>42826</v>
      </c>
      <c r="P339" s="11" t="str">
        <f t="shared" si="62"/>
        <v>No</v>
      </c>
      <c r="R339" s="256">
        <v>42826</v>
      </c>
      <c r="T339" s="64"/>
      <c r="U339" s="64"/>
      <c r="V339" s="64"/>
    </row>
    <row r="340" spans="1:22" ht="14.5" hidden="1" x14ac:dyDescent="0.35">
      <c r="A340" s="625" t="s">
        <v>549</v>
      </c>
      <c r="B340" s="106" t="s">
        <v>1014</v>
      </c>
      <c r="C340" s="560" t="s">
        <v>779</v>
      </c>
      <c r="D340" s="557" t="s">
        <v>607</v>
      </c>
      <c r="E340" s="30"/>
      <c r="F340" s="557" t="s">
        <v>551</v>
      </c>
      <c r="G340" s="30"/>
      <c r="H340" s="30"/>
      <c r="I340" s="557">
        <v>36192</v>
      </c>
      <c r="J340" s="557">
        <v>26144</v>
      </c>
      <c r="K340" s="30"/>
      <c r="L340" s="589">
        <f t="shared" ref="L340:M355" si="106">L339</f>
        <v>36192</v>
      </c>
      <c r="M340" s="589">
        <f t="shared" si="106"/>
        <v>26144</v>
      </c>
      <c r="N340" s="8"/>
      <c r="O340" s="221">
        <f>IF(P340="Yes",'MD Rates'!$H$1,R340)</f>
        <v>42826</v>
      </c>
      <c r="P340" s="11" t="str">
        <f t="shared" si="62"/>
        <v>No</v>
      </c>
      <c r="R340" s="256">
        <v>42826</v>
      </c>
      <c r="T340" s="64"/>
      <c r="U340" s="64"/>
      <c r="V340" s="64"/>
    </row>
    <row r="341" spans="1:22" ht="14.5" hidden="1" x14ac:dyDescent="0.35">
      <c r="A341" s="625" t="s">
        <v>549</v>
      </c>
      <c r="B341" s="106" t="s">
        <v>1014</v>
      </c>
      <c r="C341" s="560" t="s">
        <v>779</v>
      </c>
      <c r="D341" s="557" t="s">
        <v>608</v>
      </c>
      <c r="E341" s="30"/>
      <c r="F341" s="557" t="s">
        <v>550</v>
      </c>
      <c r="G341" s="30"/>
      <c r="H341" s="30"/>
      <c r="I341" s="557">
        <v>36192</v>
      </c>
      <c r="J341" s="557">
        <v>26144</v>
      </c>
      <c r="K341" s="30"/>
      <c r="L341" s="589">
        <f t="shared" si="106"/>
        <v>36192</v>
      </c>
      <c r="M341" s="589">
        <f t="shared" si="106"/>
        <v>26144</v>
      </c>
      <c r="N341" s="8"/>
      <c r="O341" s="221">
        <f>IF(P341="Yes",'MD Rates'!$H$1,R341)</f>
        <v>42826</v>
      </c>
      <c r="P341" s="11" t="str">
        <f t="shared" si="62"/>
        <v>No</v>
      </c>
      <c r="R341" s="256">
        <v>42826</v>
      </c>
      <c r="T341" s="64"/>
      <c r="U341" s="64"/>
      <c r="V341" s="64"/>
    </row>
    <row r="342" spans="1:22" ht="14.5" hidden="1" x14ac:dyDescent="0.35">
      <c r="A342" s="625" t="s">
        <v>549</v>
      </c>
      <c r="B342" s="106" t="s">
        <v>1014</v>
      </c>
      <c r="C342" s="560" t="s">
        <v>779</v>
      </c>
      <c r="D342" s="557" t="s">
        <v>608</v>
      </c>
      <c r="E342" s="30"/>
      <c r="F342" s="557" t="s">
        <v>551</v>
      </c>
      <c r="G342" s="30"/>
      <c r="H342" s="30"/>
      <c r="I342" s="557">
        <v>36192</v>
      </c>
      <c r="J342" s="557">
        <v>26144</v>
      </c>
      <c r="K342" s="30"/>
      <c r="L342" s="589">
        <f t="shared" si="106"/>
        <v>36192</v>
      </c>
      <c r="M342" s="589">
        <f t="shared" si="106"/>
        <v>26144</v>
      </c>
      <c r="N342" s="8"/>
      <c r="O342" s="221">
        <f>IF(P342="Yes",'MD Rates'!$H$1,R342)</f>
        <v>42826</v>
      </c>
      <c r="P342" s="11" t="str">
        <f t="shared" si="62"/>
        <v>No</v>
      </c>
      <c r="R342" s="256">
        <v>42826</v>
      </c>
      <c r="T342" s="64"/>
      <c r="U342" s="64"/>
      <c r="V342" s="64"/>
    </row>
    <row r="343" spans="1:22" ht="14.5" hidden="1" x14ac:dyDescent="0.35">
      <c r="A343" s="625" t="s">
        <v>549</v>
      </c>
      <c r="B343" s="106" t="s">
        <v>1014</v>
      </c>
      <c r="C343" s="560" t="s">
        <v>779</v>
      </c>
      <c r="D343" s="557" t="s">
        <v>609</v>
      </c>
      <c r="E343" s="30"/>
      <c r="F343" s="557" t="s">
        <v>550</v>
      </c>
      <c r="G343" s="30"/>
      <c r="H343" s="30"/>
      <c r="I343" s="557">
        <v>36192</v>
      </c>
      <c r="J343" s="557">
        <v>26144</v>
      </c>
      <c r="K343" s="30"/>
      <c r="L343" s="589">
        <f t="shared" si="106"/>
        <v>36192</v>
      </c>
      <c r="M343" s="589">
        <f t="shared" si="106"/>
        <v>26144</v>
      </c>
      <c r="N343" s="8"/>
      <c r="O343" s="221">
        <f>IF(P343="Yes",'MD Rates'!$H$1,R343)</f>
        <v>42826</v>
      </c>
      <c r="P343" s="11" t="str">
        <f t="shared" si="62"/>
        <v>No</v>
      </c>
      <c r="R343" s="256">
        <v>42826</v>
      </c>
      <c r="T343" s="64"/>
      <c r="U343" s="64"/>
      <c r="V343" s="64"/>
    </row>
    <row r="344" spans="1:22" ht="14.5" hidden="1" x14ac:dyDescent="0.35">
      <c r="A344" s="625" t="s">
        <v>549</v>
      </c>
      <c r="B344" s="106" t="s">
        <v>1014</v>
      </c>
      <c r="C344" s="560" t="s">
        <v>779</v>
      </c>
      <c r="D344" s="557" t="s">
        <v>609</v>
      </c>
      <c r="E344" s="30"/>
      <c r="F344" s="557" t="s">
        <v>551</v>
      </c>
      <c r="G344" s="30"/>
      <c r="H344" s="30"/>
      <c r="I344" s="557">
        <v>36192</v>
      </c>
      <c r="J344" s="557">
        <v>26144</v>
      </c>
      <c r="K344" s="30"/>
      <c r="L344" s="589">
        <f t="shared" si="106"/>
        <v>36192</v>
      </c>
      <c r="M344" s="589">
        <f t="shared" si="106"/>
        <v>26144</v>
      </c>
      <c r="N344" s="8"/>
      <c r="O344" s="221">
        <f>IF(P344="Yes",'MD Rates'!$H$1,R344)</f>
        <v>42826</v>
      </c>
      <c r="P344" s="11" t="str">
        <f t="shared" si="62"/>
        <v>No</v>
      </c>
      <c r="R344" s="256">
        <v>42826</v>
      </c>
      <c r="T344" s="64"/>
      <c r="U344" s="64"/>
      <c r="V344" s="64"/>
    </row>
    <row r="345" spans="1:22" ht="14.5" hidden="1" x14ac:dyDescent="0.35">
      <c r="A345" s="625" t="s">
        <v>549</v>
      </c>
      <c r="B345" s="106" t="s">
        <v>1014</v>
      </c>
      <c r="C345" s="560" t="s">
        <v>779</v>
      </c>
      <c r="D345" s="557" t="s">
        <v>610</v>
      </c>
      <c r="E345" s="30"/>
      <c r="F345" s="557" t="s">
        <v>550</v>
      </c>
      <c r="G345" s="30"/>
      <c r="H345" s="30"/>
      <c r="I345" s="557">
        <v>36192</v>
      </c>
      <c r="J345" s="557">
        <v>26144</v>
      </c>
      <c r="K345" s="30"/>
      <c r="L345" s="589">
        <f t="shared" si="106"/>
        <v>36192</v>
      </c>
      <c r="M345" s="589">
        <f t="shared" si="106"/>
        <v>26144</v>
      </c>
      <c r="N345" s="8"/>
      <c r="O345" s="221">
        <f>IF(P345="Yes",'MD Rates'!$H$1,R345)</f>
        <v>42826</v>
      </c>
      <c r="P345" s="11" t="str">
        <f t="shared" si="62"/>
        <v>No</v>
      </c>
      <c r="R345" s="256">
        <v>42826</v>
      </c>
      <c r="T345" s="64"/>
      <c r="U345" s="64"/>
      <c r="V345" s="64"/>
    </row>
    <row r="346" spans="1:22" ht="14.5" hidden="1" x14ac:dyDescent="0.35">
      <c r="A346" s="625" t="s">
        <v>549</v>
      </c>
      <c r="B346" s="106" t="s">
        <v>1014</v>
      </c>
      <c r="C346" s="560" t="s">
        <v>779</v>
      </c>
      <c r="D346" s="557" t="s">
        <v>610</v>
      </c>
      <c r="E346" s="30"/>
      <c r="F346" s="557" t="s">
        <v>551</v>
      </c>
      <c r="G346" s="30"/>
      <c r="H346" s="30"/>
      <c r="I346" s="557">
        <v>36192</v>
      </c>
      <c r="J346" s="557">
        <v>26144</v>
      </c>
      <c r="K346" s="30"/>
      <c r="L346" s="589">
        <f t="shared" si="106"/>
        <v>36192</v>
      </c>
      <c r="M346" s="589">
        <f t="shared" si="106"/>
        <v>26144</v>
      </c>
      <c r="N346" s="8"/>
      <c r="O346" s="221">
        <f>IF(P346="Yes",'MD Rates'!$H$1,R346)</f>
        <v>42826</v>
      </c>
      <c r="P346" s="11" t="str">
        <f t="shared" si="62"/>
        <v>No</v>
      </c>
      <c r="R346" s="256">
        <v>42826</v>
      </c>
      <c r="T346" s="64"/>
      <c r="U346" s="64"/>
      <c r="V346" s="64"/>
    </row>
    <row r="347" spans="1:22" ht="14.5" hidden="1" x14ac:dyDescent="0.35">
      <c r="A347" s="625" t="s">
        <v>549</v>
      </c>
      <c r="B347" s="106" t="s">
        <v>1014</v>
      </c>
      <c r="C347" s="560" t="s">
        <v>779</v>
      </c>
      <c r="D347" s="557" t="s">
        <v>611</v>
      </c>
      <c r="E347" s="30"/>
      <c r="F347" s="557" t="s">
        <v>550</v>
      </c>
      <c r="G347" s="30"/>
      <c r="H347" s="30"/>
      <c r="I347" s="557">
        <v>36192</v>
      </c>
      <c r="J347" s="557">
        <v>26144</v>
      </c>
      <c r="K347" s="30"/>
      <c r="L347" s="589">
        <f t="shared" si="106"/>
        <v>36192</v>
      </c>
      <c r="M347" s="589">
        <f t="shared" si="106"/>
        <v>26144</v>
      </c>
      <c r="N347" s="8"/>
      <c r="O347" s="221">
        <f>IF(P347="Yes",'MD Rates'!$H$1,R347)</f>
        <v>42826</v>
      </c>
      <c r="P347" s="11" t="str">
        <f t="shared" si="62"/>
        <v>No</v>
      </c>
      <c r="R347" s="256">
        <v>42826</v>
      </c>
      <c r="T347" s="64"/>
      <c r="U347" s="64"/>
      <c r="V347" s="64"/>
    </row>
    <row r="348" spans="1:22" ht="14.5" hidden="1" x14ac:dyDescent="0.35">
      <c r="A348" s="625" t="s">
        <v>549</v>
      </c>
      <c r="B348" s="106" t="s">
        <v>1014</v>
      </c>
      <c r="C348" s="560" t="s">
        <v>779</v>
      </c>
      <c r="D348" s="557" t="s">
        <v>611</v>
      </c>
      <c r="E348" s="30"/>
      <c r="F348" s="557" t="s">
        <v>551</v>
      </c>
      <c r="G348" s="30"/>
      <c r="H348" s="30"/>
      <c r="I348" s="557">
        <v>36192</v>
      </c>
      <c r="J348" s="557">
        <v>26144</v>
      </c>
      <c r="K348" s="30"/>
      <c r="L348" s="589">
        <f t="shared" si="106"/>
        <v>36192</v>
      </c>
      <c r="M348" s="589">
        <f t="shared" si="106"/>
        <v>26144</v>
      </c>
      <c r="N348" s="8"/>
      <c r="O348" s="221">
        <f>IF(P348="Yes",'MD Rates'!$H$1,R348)</f>
        <v>42826</v>
      </c>
      <c r="P348" s="11" t="str">
        <f t="shared" si="62"/>
        <v>No</v>
      </c>
      <c r="R348" s="256">
        <v>42826</v>
      </c>
      <c r="T348" s="64"/>
      <c r="U348" s="64"/>
      <c r="V348" s="64"/>
    </row>
    <row r="349" spans="1:22" ht="14.5" hidden="1" x14ac:dyDescent="0.35">
      <c r="A349" s="625" t="s">
        <v>549</v>
      </c>
      <c r="B349" s="106" t="s">
        <v>1014</v>
      </c>
      <c r="C349" s="560" t="s">
        <v>779</v>
      </c>
      <c r="D349" s="557" t="s">
        <v>612</v>
      </c>
      <c r="E349" s="30"/>
      <c r="F349" s="557" t="s">
        <v>550</v>
      </c>
      <c r="G349" s="30"/>
      <c r="H349" s="30"/>
      <c r="I349" s="557">
        <v>36192</v>
      </c>
      <c r="J349" s="557">
        <v>26144</v>
      </c>
      <c r="K349" s="30"/>
      <c r="L349" s="589">
        <f t="shared" si="106"/>
        <v>36192</v>
      </c>
      <c r="M349" s="589">
        <f t="shared" si="106"/>
        <v>26144</v>
      </c>
      <c r="N349" s="8"/>
      <c r="O349" s="221">
        <f>IF(P349="Yes",'MD Rates'!$H$1,R349)</f>
        <v>42826</v>
      </c>
      <c r="P349" s="11" t="str">
        <f t="shared" si="62"/>
        <v>No</v>
      </c>
      <c r="R349" s="256">
        <v>42826</v>
      </c>
      <c r="T349" s="64"/>
      <c r="U349" s="64"/>
      <c r="V349" s="64"/>
    </row>
    <row r="350" spans="1:22" ht="14.5" hidden="1" x14ac:dyDescent="0.35">
      <c r="A350" s="625" t="s">
        <v>549</v>
      </c>
      <c r="B350" s="106" t="s">
        <v>1014</v>
      </c>
      <c r="C350" s="560" t="s">
        <v>779</v>
      </c>
      <c r="D350" s="557" t="s">
        <v>612</v>
      </c>
      <c r="E350" s="30"/>
      <c r="F350" s="557" t="s">
        <v>551</v>
      </c>
      <c r="G350" s="30"/>
      <c r="H350" s="30"/>
      <c r="I350" s="557">
        <v>36192</v>
      </c>
      <c r="J350" s="557">
        <v>26144</v>
      </c>
      <c r="K350" s="30"/>
      <c r="L350" s="589">
        <f t="shared" si="106"/>
        <v>36192</v>
      </c>
      <c r="M350" s="589">
        <f t="shared" si="106"/>
        <v>26144</v>
      </c>
      <c r="N350" s="8"/>
      <c r="O350" s="221">
        <f>IF(P350="Yes",'MD Rates'!$H$1,R350)</f>
        <v>42826</v>
      </c>
      <c r="P350" s="11" t="str">
        <f t="shared" si="62"/>
        <v>No</v>
      </c>
      <c r="R350" s="256">
        <v>42826</v>
      </c>
      <c r="T350" s="64"/>
      <c r="U350" s="64"/>
      <c r="V350" s="64"/>
    </row>
    <row r="351" spans="1:22" ht="14.5" hidden="1" x14ac:dyDescent="0.35">
      <c r="A351" s="625" t="s">
        <v>549</v>
      </c>
      <c r="B351" s="106" t="s">
        <v>1014</v>
      </c>
      <c r="C351" s="560" t="s">
        <v>779</v>
      </c>
      <c r="D351" s="557" t="s">
        <v>613</v>
      </c>
      <c r="E351" s="30"/>
      <c r="F351" s="557" t="s">
        <v>550</v>
      </c>
      <c r="G351" s="30"/>
      <c r="H351" s="30"/>
      <c r="I351" s="557">
        <v>36192</v>
      </c>
      <c r="J351" s="557">
        <v>26144</v>
      </c>
      <c r="K351" s="30"/>
      <c r="L351" s="589">
        <f t="shared" si="106"/>
        <v>36192</v>
      </c>
      <c r="M351" s="589">
        <f t="shared" si="106"/>
        <v>26144</v>
      </c>
      <c r="N351" s="8"/>
      <c r="O351" s="221">
        <f>IF(P351="Yes",'MD Rates'!$H$1,R351)</f>
        <v>42826</v>
      </c>
      <c r="P351" s="11" t="str">
        <f t="shared" si="62"/>
        <v>No</v>
      </c>
      <c r="R351" s="256">
        <v>42826</v>
      </c>
      <c r="T351" s="64"/>
      <c r="U351" s="64"/>
      <c r="V351" s="64"/>
    </row>
    <row r="352" spans="1:22" ht="14.5" hidden="1" x14ac:dyDescent="0.35">
      <c r="A352" s="625" t="s">
        <v>549</v>
      </c>
      <c r="B352" s="106" t="s">
        <v>1014</v>
      </c>
      <c r="C352" s="560" t="s">
        <v>779</v>
      </c>
      <c r="D352" s="557" t="s">
        <v>613</v>
      </c>
      <c r="E352" s="30"/>
      <c r="F352" s="557" t="s">
        <v>551</v>
      </c>
      <c r="G352" s="30"/>
      <c r="H352" s="30"/>
      <c r="I352" s="557">
        <v>36192</v>
      </c>
      <c r="J352" s="557">
        <v>26144</v>
      </c>
      <c r="K352" s="30"/>
      <c r="L352" s="589">
        <f t="shared" si="106"/>
        <v>36192</v>
      </c>
      <c r="M352" s="589">
        <f t="shared" si="106"/>
        <v>26144</v>
      </c>
      <c r="N352" s="8"/>
      <c r="O352" s="221">
        <f>IF(P352="Yes",'MD Rates'!$H$1,R352)</f>
        <v>42826</v>
      </c>
      <c r="P352" s="11" t="str">
        <f t="shared" si="62"/>
        <v>No</v>
      </c>
      <c r="R352" s="256">
        <v>42826</v>
      </c>
      <c r="T352" s="64"/>
      <c r="U352" s="64"/>
      <c r="V352" s="64"/>
    </row>
    <row r="353" spans="1:22" ht="14.5" hidden="1" x14ac:dyDescent="0.35">
      <c r="A353" s="625" t="s">
        <v>549</v>
      </c>
      <c r="B353" s="106" t="s">
        <v>1014</v>
      </c>
      <c r="C353" s="560" t="s">
        <v>779</v>
      </c>
      <c r="D353" s="557" t="s">
        <v>614</v>
      </c>
      <c r="E353" s="30"/>
      <c r="F353" s="557" t="s">
        <v>550</v>
      </c>
      <c r="G353" s="30"/>
      <c r="H353" s="30"/>
      <c r="I353" s="557">
        <v>36192</v>
      </c>
      <c r="J353" s="557">
        <v>26144</v>
      </c>
      <c r="K353" s="30"/>
      <c r="L353" s="589">
        <f t="shared" si="106"/>
        <v>36192</v>
      </c>
      <c r="M353" s="589">
        <f t="shared" si="106"/>
        <v>26144</v>
      </c>
      <c r="N353" s="8"/>
      <c r="O353" s="221">
        <f>IF(P353="Yes",'MD Rates'!$H$1,R353)</f>
        <v>42826</v>
      </c>
      <c r="P353" s="11" t="str">
        <f t="shared" ref="P353:P419" si="107">IF(I353&lt;&gt;L353,"Yes","No")</f>
        <v>No</v>
      </c>
      <c r="R353" s="256">
        <v>42826</v>
      </c>
      <c r="T353" s="64"/>
      <c r="U353" s="64"/>
      <c r="V353" s="64"/>
    </row>
    <row r="354" spans="1:22" ht="14.5" hidden="1" x14ac:dyDescent="0.35">
      <c r="A354" s="625" t="s">
        <v>549</v>
      </c>
      <c r="B354" s="106" t="s">
        <v>1014</v>
      </c>
      <c r="C354" s="560" t="s">
        <v>779</v>
      </c>
      <c r="D354" s="557" t="s">
        <v>614</v>
      </c>
      <c r="E354" s="30"/>
      <c r="F354" s="557" t="s">
        <v>551</v>
      </c>
      <c r="G354" s="30"/>
      <c r="H354" s="30"/>
      <c r="I354" s="557">
        <v>36192</v>
      </c>
      <c r="J354" s="557">
        <v>26144</v>
      </c>
      <c r="K354" s="30"/>
      <c r="L354" s="589">
        <f t="shared" si="106"/>
        <v>36192</v>
      </c>
      <c r="M354" s="589">
        <f t="shared" si="106"/>
        <v>26144</v>
      </c>
      <c r="N354" s="8"/>
      <c r="O354" s="221">
        <f>IF(P354="Yes",'MD Rates'!$H$1,R354)</f>
        <v>42826</v>
      </c>
      <c r="P354" s="11" t="str">
        <f t="shared" si="107"/>
        <v>No</v>
      </c>
      <c r="R354" s="256">
        <v>42826</v>
      </c>
      <c r="T354" s="64"/>
      <c r="U354" s="64"/>
      <c r="V354" s="64"/>
    </row>
    <row r="355" spans="1:22" ht="14.5" hidden="1" x14ac:dyDescent="0.35">
      <c r="A355" s="625" t="s">
        <v>549</v>
      </c>
      <c r="B355" s="106" t="s">
        <v>1014</v>
      </c>
      <c r="C355" s="560" t="s">
        <v>779</v>
      </c>
      <c r="D355" s="557" t="s">
        <v>615</v>
      </c>
      <c r="E355" s="30"/>
      <c r="F355" s="557" t="s">
        <v>550</v>
      </c>
      <c r="G355" s="30"/>
      <c r="H355" s="30"/>
      <c r="I355" s="557">
        <v>36192</v>
      </c>
      <c r="J355" s="557">
        <v>26144</v>
      </c>
      <c r="K355" s="30"/>
      <c r="L355" s="589">
        <f t="shared" si="106"/>
        <v>36192</v>
      </c>
      <c r="M355" s="589">
        <f t="shared" si="106"/>
        <v>26144</v>
      </c>
      <c r="N355" s="8"/>
      <c r="O355" s="221">
        <f>IF(P355="Yes",'MD Rates'!$H$1,R355)</f>
        <v>42826</v>
      </c>
      <c r="P355" s="11" t="str">
        <f t="shared" si="107"/>
        <v>No</v>
      </c>
      <c r="R355" s="256">
        <v>42826</v>
      </c>
      <c r="T355" s="64"/>
      <c r="U355" s="64"/>
      <c r="V355" s="64"/>
    </row>
    <row r="356" spans="1:22" ht="14.5" hidden="1" x14ac:dyDescent="0.35">
      <c r="A356" s="625" t="s">
        <v>549</v>
      </c>
      <c r="B356" s="106" t="s">
        <v>1014</v>
      </c>
      <c r="C356" s="560" t="s">
        <v>779</v>
      </c>
      <c r="D356" s="557" t="s">
        <v>615</v>
      </c>
      <c r="E356" s="30"/>
      <c r="F356" s="557" t="s">
        <v>551</v>
      </c>
      <c r="G356" s="30"/>
      <c r="H356" s="30"/>
      <c r="I356" s="557">
        <v>36192</v>
      </c>
      <c r="J356" s="557">
        <v>26144</v>
      </c>
      <c r="K356" s="30"/>
      <c r="L356" s="589">
        <f t="shared" ref="L356:M370" si="108">L355</f>
        <v>36192</v>
      </c>
      <c r="M356" s="589">
        <f t="shared" si="108"/>
        <v>26144</v>
      </c>
      <c r="N356" s="8"/>
      <c r="O356" s="221">
        <f>IF(P356="Yes",'MD Rates'!$H$1,R356)</f>
        <v>42826</v>
      </c>
      <c r="P356" s="11" t="str">
        <f t="shared" si="107"/>
        <v>No</v>
      </c>
      <c r="R356" s="256">
        <v>42826</v>
      </c>
      <c r="T356" s="64"/>
      <c r="U356" s="64"/>
      <c r="V356" s="64"/>
    </row>
    <row r="357" spans="1:22" ht="14.5" hidden="1" x14ac:dyDescent="0.35">
      <c r="A357" s="625" t="s">
        <v>549</v>
      </c>
      <c r="B357" s="106" t="s">
        <v>1014</v>
      </c>
      <c r="C357" s="560" t="s">
        <v>779</v>
      </c>
      <c r="D357" s="557" t="s">
        <v>616</v>
      </c>
      <c r="E357" s="30"/>
      <c r="F357" s="557" t="s">
        <v>550</v>
      </c>
      <c r="G357" s="30"/>
      <c r="H357" s="30"/>
      <c r="I357" s="557">
        <v>36192</v>
      </c>
      <c r="J357" s="557">
        <v>26144</v>
      </c>
      <c r="K357" s="30"/>
      <c r="L357" s="589">
        <f t="shared" si="108"/>
        <v>36192</v>
      </c>
      <c r="M357" s="589">
        <f t="shared" si="108"/>
        <v>26144</v>
      </c>
      <c r="N357" s="8"/>
      <c r="O357" s="221">
        <f>IF(P357="Yes",'MD Rates'!$H$1,R357)</f>
        <v>42826</v>
      </c>
      <c r="P357" s="11" t="str">
        <f t="shared" si="107"/>
        <v>No</v>
      </c>
      <c r="R357" s="256">
        <v>42826</v>
      </c>
      <c r="T357" s="64"/>
      <c r="U357" s="64"/>
      <c r="V357" s="64"/>
    </row>
    <row r="358" spans="1:22" ht="14.5" hidden="1" x14ac:dyDescent="0.35">
      <c r="A358" s="625" t="s">
        <v>549</v>
      </c>
      <c r="B358" s="106" t="s">
        <v>1014</v>
      </c>
      <c r="C358" s="560" t="s">
        <v>779</v>
      </c>
      <c r="D358" s="557" t="s">
        <v>616</v>
      </c>
      <c r="E358" s="30"/>
      <c r="F358" s="557" t="s">
        <v>551</v>
      </c>
      <c r="G358" s="30"/>
      <c r="H358" s="30"/>
      <c r="I358" s="557">
        <v>36192</v>
      </c>
      <c r="J358" s="557">
        <v>26144</v>
      </c>
      <c r="K358" s="30"/>
      <c r="L358" s="589">
        <f t="shared" si="108"/>
        <v>36192</v>
      </c>
      <c r="M358" s="589">
        <f t="shared" si="108"/>
        <v>26144</v>
      </c>
      <c r="N358" s="8"/>
      <c r="O358" s="221">
        <f>IF(P358="Yes",'MD Rates'!$H$1,R358)</f>
        <v>42826</v>
      </c>
      <c r="P358" s="11" t="str">
        <f t="shared" si="107"/>
        <v>No</v>
      </c>
      <c r="R358" s="256">
        <v>42826</v>
      </c>
      <c r="T358" s="64"/>
      <c r="U358" s="64"/>
      <c r="V358" s="64"/>
    </row>
    <row r="359" spans="1:22" ht="14.5" hidden="1" x14ac:dyDescent="0.35">
      <c r="A359" s="625" t="s">
        <v>549</v>
      </c>
      <c r="B359" s="106" t="s">
        <v>1014</v>
      </c>
      <c r="C359" s="560" t="s">
        <v>779</v>
      </c>
      <c r="D359" s="557" t="s">
        <v>617</v>
      </c>
      <c r="E359" s="30"/>
      <c r="F359" s="557" t="s">
        <v>550</v>
      </c>
      <c r="G359" s="30"/>
      <c r="H359" s="30"/>
      <c r="I359" s="557">
        <v>36192</v>
      </c>
      <c r="J359" s="557">
        <v>26144</v>
      </c>
      <c r="K359" s="30"/>
      <c r="L359" s="589">
        <f t="shared" si="108"/>
        <v>36192</v>
      </c>
      <c r="M359" s="589">
        <f t="shared" si="108"/>
        <v>26144</v>
      </c>
      <c r="N359" s="8"/>
      <c r="O359" s="221">
        <f>IF(P359="Yes",'MD Rates'!$H$1,R359)</f>
        <v>42826</v>
      </c>
      <c r="P359" s="11" t="str">
        <f t="shared" si="107"/>
        <v>No</v>
      </c>
      <c r="R359" s="256">
        <v>42826</v>
      </c>
      <c r="T359" s="64"/>
      <c r="U359" s="64"/>
      <c r="V359" s="64"/>
    </row>
    <row r="360" spans="1:22" ht="14.5" hidden="1" x14ac:dyDescent="0.35">
      <c r="A360" s="625" t="s">
        <v>549</v>
      </c>
      <c r="B360" s="106" t="s">
        <v>1014</v>
      </c>
      <c r="C360" s="560" t="s">
        <v>779</v>
      </c>
      <c r="D360" s="557" t="s">
        <v>617</v>
      </c>
      <c r="E360" s="30"/>
      <c r="F360" s="557" t="s">
        <v>551</v>
      </c>
      <c r="G360" s="30"/>
      <c r="H360" s="30"/>
      <c r="I360" s="557">
        <v>36192</v>
      </c>
      <c r="J360" s="557">
        <v>26144</v>
      </c>
      <c r="K360" s="30"/>
      <c r="L360" s="589">
        <f t="shared" si="108"/>
        <v>36192</v>
      </c>
      <c r="M360" s="589">
        <f t="shared" si="108"/>
        <v>26144</v>
      </c>
      <c r="N360" s="8"/>
      <c r="O360" s="221">
        <f>IF(P360="Yes",'MD Rates'!$H$1,R360)</f>
        <v>42826</v>
      </c>
      <c r="P360" s="11" t="str">
        <f t="shared" si="107"/>
        <v>No</v>
      </c>
      <c r="R360" s="256">
        <v>42826</v>
      </c>
      <c r="T360" s="64"/>
      <c r="U360" s="64"/>
      <c r="V360" s="64"/>
    </row>
    <row r="361" spans="1:22" ht="14.5" hidden="1" x14ac:dyDescent="0.35">
      <c r="A361" s="625" t="s">
        <v>549</v>
      </c>
      <c r="B361" s="106" t="s">
        <v>1014</v>
      </c>
      <c r="C361" s="560" t="s">
        <v>779</v>
      </c>
      <c r="D361" s="557" t="s">
        <v>618</v>
      </c>
      <c r="E361" s="30"/>
      <c r="F361" s="557" t="s">
        <v>550</v>
      </c>
      <c r="G361" s="30"/>
      <c r="H361" s="30"/>
      <c r="I361" s="557">
        <v>36192</v>
      </c>
      <c r="J361" s="557">
        <v>26144</v>
      </c>
      <c r="K361" s="30"/>
      <c r="L361" s="589">
        <f t="shared" si="108"/>
        <v>36192</v>
      </c>
      <c r="M361" s="589">
        <f t="shared" si="108"/>
        <v>26144</v>
      </c>
      <c r="N361" s="8"/>
      <c r="O361" s="221">
        <f>IF(P361="Yes",'MD Rates'!$H$1,R361)</f>
        <v>42826</v>
      </c>
      <c r="P361" s="11" t="str">
        <f t="shared" si="107"/>
        <v>No</v>
      </c>
      <c r="R361" s="256">
        <v>42826</v>
      </c>
      <c r="T361" s="64"/>
      <c r="U361" s="64"/>
      <c r="V361" s="64"/>
    </row>
    <row r="362" spans="1:22" ht="14.5" hidden="1" x14ac:dyDescent="0.35">
      <c r="A362" s="625" t="s">
        <v>549</v>
      </c>
      <c r="B362" s="106" t="s">
        <v>1014</v>
      </c>
      <c r="C362" s="560" t="s">
        <v>779</v>
      </c>
      <c r="D362" s="557" t="s">
        <v>618</v>
      </c>
      <c r="E362" s="30"/>
      <c r="F362" s="557" t="s">
        <v>551</v>
      </c>
      <c r="G362" s="30"/>
      <c r="H362" s="30"/>
      <c r="I362" s="557">
        <v>36192</v>
      </c>
      <c r="J362" s="557">
        <v>26144</v>
      </c>
      <c r="K362" s="30"/>
      <c r="L362" s="589">
        <f t="shared" si="108"/>
        <v>36192</v>
      </c>
      <c r="M362" s="589">
        <f t="shared" si="108"/>
        <v>26144</v>
      </c>
      <c r="N362" s="8"/>
      <c r="O362" s="221">
        <f>IF(P362="Yes",'MD Rates'!$H$1,R362)</f>
        <v>42826</v>
      </c>
      <c r="P362" s="11" t="str">
        <f t="shared" si="107"/>
        <v>No</v>
      </c>
      <c r="R362" s="256">
        <v>42826</v>
      </c>
      <c r="T362" s="64"/>
      <c r="U362" s="64"/>
      <c r="V362" s="64"/>
    </row>
    <row r="363" spans="1:22" ht="14.5" hidden="1" x14ac:dyDescent="0.35">
      <c r="A363" s="625" t="s">
        <v>549</v>
      </c>
      <c r="B363" s="106" t="s">
        <v>1014</v>
      </c>
      <c r="C363" s="560" t="s">
        <v>779</v>
      </c>
      <c r="D363" s="557" t="s">
        <v>619</v>
      </c>
      <c r="E363" s="30"/>
      <c r="F363" s="557" t="s">
        <v>550</v>
      </c>
      <c r="G363" s="30"/>
      <c r="H363" s="30"/>
      <c r="I363" s="557">
        <v>36192</v>
      </c>
      <c r="J363" s="557">
        <v>26144</v>
      </c>
      <c r="K363" s="30"/>
      <c r="L363" s="589">
        <f t="shared" si="108"/>
        <v>36192</v>
      </c>
      <c r="M363" s="589">
        <f t="shared" si="108"/>
        <v>26144</v>
      </c>
      <c r="N363" s="8"/>
      <c r="O363" s="221">
        <f>IF(P363="Yes",'MD Rates'!$H$1,R363)</f>
        <v>42826</v>
      </c>
      <c r="P363" s="11" t="str">
        <f t="shared" si="107"/>
        <v>No</v>
      </c>
      <c r="R363" s="256">
        <v>42826</v>
      </c>
      <c r="T363" s="64"/>
      <c r="U363" s="64"/>
      <c r="V363" s="64"/>
    </row>
    <row r="364" spans="1:22" ht="14.5" hidden="1" x14ac:dyDescent="0.35">
      <c r="A364" s="625" t="s">
        <v>549</v>
      </c>
      <c r="B364" s="106" t="s">
        <v>1014</v>
      </c>
      <c r="C364" s="560" t="s">
        <v>779</v>
      </c>
      <c r="D364" s="557" t="s">
        <v>619</v>
      </c>
      <c r="E364" s="30"/>
      <c r="F364" s="557" t="s">
        <v>551</v>
      </c>
      <c r="G364" s="30"/>
      <c r="H364" s="30"/>
      <c r="I364" s="557">
        <v>36192</v>
      </c>
      <c r="J364" s="557">
        <v>26144</v>
      </c>
      <c r="K364" s="30"/>
      <c r="L364" s="589">
        <f t="shared" si="108"/>
        <v>36192</v>
      </c>
      <c r="M364" s="589">
        <f t="shared" si="108"/>
        <v>26144</v>
      </c>
      <c r="N364" s="8"/>
      <c r="O364" s="221">
        <f>IF(P364="Yes",'MD Rates'!$H$1,R364)</f>
        <v>42826</v>
      </c>
      <c r="P364" s="11" t="str">
        <f t="shared" si="107"/>
        <v>No</v>
      </c>
      <c r="R364" s="256">
        <v>42826</v>
      </c>
      <c r="T364" s="64"/>
      <c r="U364" s="64"/>
      <c r="V364" s="64"/>
    </row>
    <row r="365" spans="1:22" ht="14.5" hidden="1" x14ac:dyDescent="0.35">
      <c r="A365" s="625" t="s">
        <v>549</v>
      </c>
      <c r="B365" s="106" t="s">
        <v>1014</v>
      </c>
      <c r="C365" s="560" t="s">
        <v>779</v>
      </c>
      <c r="D365" s="557" t="s">
        <v>620</v>
      </c>
      <c r="E365" s="30"/>
      <c r="F365" s="557" t="s">
        <v>550</v>
      </c>
      <c r="G365" s="30"/>
      <c r="H365" s="30"/>
      <c r="I365" s="557">
        <v>36192</v>
      </c>
      <c r="J365" s="557">
        <v>26144</v>
      </c>
      <c r="K365" s="30"/>
      <c r="L365" s="589">
        <f t="shared" si="108"/>
        <v>36192</v>
      </c>
      <c r="M365" s="589">
        <f t="shared" si="108"/>
        <v>26144</v>
      </c>
      <c r="N365" s="8"/>
      <c r="O365" s="221">
        <f>IF(P365="Yes",'MD Rates'!$H$1,R365)</f>
        <v>42826</v>
      </c>
      <c r="P365" s="11" t="str">
        <f t="shared" si="107"/>
        <v>No</v>
      </c>
      <c r="R365" s="256">
        <v>42826</v>
      </c>
      <c r="T365" s="64"/>
      <c r="U365" s="64"/>
      <c r="V365" s="64"/>
    </row>
    <row r="366" spans="1:22" ht="14.5" hidden="1" x14ac:dyDescent="0.35">
      <c r="A366" s="625" t="s">
        <v>549</v>
      </c>
      <c r="B366" s="106" t="s">
        <v>1014</v>
      </c>
      <c r="C366" s="560" t="s">
        <v>779</v>
      </c>
      <c r="D366" s="557" t="s">
        <v>620</v>
      </c>
      <c r="E366" s="30"/>
      <c r="F366" s="557" t="s">
        <v>551</v>
      </c>
      <c r="G366" s="30"/>
      <c r="H366" s="30"/>
      <c r="I366" s="557">
        <v>36192</v>
      </c>
      <c r="J366" s="557">
        <v>26144</v>
      </c>
      <c r="K366" s="30"/>
      <c r="L366" s="589">
        <f t="shared" si="108"/>
        <v>36192</v>
      </c>
      <c r="M366" s="589">
        <f t="shared" si="108"/>
        <v>26144</v>
      </c>
      <c r="N366" s="8"/>
      <c r="O366" s="221">
        <f>IF(P366="Yes",'MD Rates'!$H$1,R366)</f>
        <v>42826</v>
      </c>
      <c r="P366" s="11" t="str">
        <f t="shared" si="107"/>
        <v>No</v>
      </c>
      <c r="R366" s="256">
        <v>42826</v>
      </c>
      <c r="T366" s="64"/>
      <c r="U366" s="64"/>
      <c r="V366" s="64"/>
    </row>
    <row r="367" spans="1:22" ht="14.5" hidden="1" x14ac:dyDescent="0.35">
      <c r="A367" s="625" t="s">
        <v>549</v>
      </c>
      <c r="B367" s="106" t="s">
        <v>1014</v>
      </c>
      <c r="C367" s="560" t="s">
        <v>779</v>
      </c>
      <c r="D367" s="557" t="s">
        <v>621</v>
      </c>
      <c r="E367" s="30"/>
      <c r="F367" s="557" t="s">
        <v>550</v>
      </c>
      <c r="G367" s="30"/>
      <c r="H367" s="30"/>
      <c r="I367" s="557">
        <v>36192</v>
      </c>
      <c r="J367" s="557">
        <v>26144</v>
      </c>
      <c r="K367" s="30"/>
      <c r="L367" s="589">
        <f t="shared" si="108"/>
        <v>36192</v>
      </c>
      <c r="M367" s="589">
        <f t="shared" si="108"/>
        <v>26144</v>
      </c>
      <c r="N367" s="8"/>
      <c r="O367" s="221">
        <f>IF(P367="Yes",'MD Rates'!$H$1,R367)</f>
        <v>42826</v>
      </c>
      <c r="P367" s="11" t="str">
        <f t="shared" si="107"/>
        <v>No</v>
      </c>
      <c r="R367" s="256">
        <v>42826</v>
      </c>
      <c r="T367" s="64"/>
      <c r="U367" s="64"/>
      <c r="V367" s="64"/>
    </row>
    <row r="368" spans="1:22" ht="14.5" hidden="1" x14ac:dyDescent="0.35">
      <c r="A368" s="625" t="s">
        <v>549</v>
      </c>
      <c r="B368" s="106" t="s">
        <v>1014</v>
      </c>
      <c r="C368" s="560" t="s">
        <v>779</v>
      </c>
      <c r="D368" s="557" t="s">
        <v>621</v>
      </c>
      <c r="E368" s="30"/>
      <c r="F368" s="557" t="s">
        <v>551</v>
      </c>
      <c r="G368" s="30"/>
      <c r="H368" s="30"/>
      <c r="I368" s="557">
        <v>36192</v>
      </c>
      <c r="J368" s="557">
        <v>26144</v>
      </c>
      <c r="K368" s="30"/>
      <c r="L368" s="589">
        <f t="shared" si="108"/>
        <v>36192</v>
      </c>
      <c r="M368" s="589">
        <f t="shared" si="108"/>
        <v>26144</v>
      </c>
      <c r="N368" s="8"/>
      <c r="O368" s="221">
        <f>IF(P368="Yes",'MD Rates'!$H$1,R368)</f>
        <v>42826</v>
      </c>
      <c r="P368" s="11" t="str">
        <f t="shared" si="107"/>
        <v>No</v>
      </c>
      <c r="R368" s="256">
        <v>42826</v>
      </c>
      <c r="T368" s="64"/>
      <c r="U368" s="64"/>
      <c r="V368" s="64"/>
    </row>
    <row r="369" spans="1:22" ht="14.5" hidden="1" x14ac:dyDescent="0.35">
      <c r="A369" s="625" t="s">
        <v>549</v>
      </c>
      <c r="B369" s="106" t="s">
        <v>1014</v>
      </c>
      <c r="C369" s="560" t="s">
        <v>779</v>
      </c>
      <c r="D369" s="557" t="s">
        <v>622</v>
      </c>
      <c r="E369" s="30"/>
      <c r="F369" s="557" t="s">
        <v>550</v>
      </c>
      <c r="G369" s="30"/>
      <c r="H369" s="30"/>
      <c r="I369" s="557">
        <v>36192</v>
      </c>
      <c r="J369" s="557">
        <v>26144</v>
      </c>
      <c r="K369" s="30"/>
      <c r="L369" s="589">
        <f t="shared" si="108"/>
        <v>36192</v>
      </c>
      <c r="M369" s="589">
        <f t="shared" si="108"/>
        <v>26144</v>
      </c>
      <c r="N369" s="8"/>
      <c r="O369" s="221">
        <f>IF(P369="Yes",'MD Rates'!$H$1,R369)</f>
        <v>42826</v>
      </c>
      <c r="P369" s="11" t="str">
        <f t="shared" si="107"/>
        <v>No</v>
      </c>
      <c r="R369" s="256">
        <v>42826</v>
      </c>
      <c r="T369" s="64"/>
      <c r="U369" s="64"/>
      <c r="V369" s="64"/>
    </row>
    <row r="370" spans="1:22" ht="14.5" hidden="1" x14ac:dyDescent="0.35">
      <c r="A370" s="625" t="s">
        <v>549</v>
      </c>
      <c r="B370" s="106" t="s">
        <v>1014</v>
      </c>
      <c r="C370" s="560" t="s">
        <v>779</v>
      </c>
      <c r="D370" s="557" t="s">
        <v>622</v>
      </c>
      <c r="E370" s="30"/>
      <c r="F370" s="557" t="s">
        <v>551</v>
      </c>
      <c r="G370" s="30"/>
      <c r="H370" s="30"/>
      <c r="I370" s="557">
        <v>36192</v>
      </c>
      <c r="J370" s="557">
        <v>26144</v>
      </c>
      <c r="K370" s="30"/>
      <c r="L370" s="589">
        <f t="shared" si="108"/>
        <v>36192</v>
      </c>
      <c r="M370" s="589">
        <f t="shared" si="108"/>
        <v>26144</v>
      </c>
      <c r="N370" s="8"/>
      <c r="O370" s="221">
        <f>IF(P370="Yes",'MD Rates'!$H$1,R370)</f>
        <v>42826</v>
      </c>
      <c r="P370" s="11" t="str">
        <f t="shared" si="107"/>
        <v>No</v>
      </c>
      <c r="R370" s="256">
        <v>42826</v>
      </c>
      <c r="T370" s="64"/>
      <c r="U370" s="64"/>
      <c r="V370" s="64"/>
    </row>
    <row r="371" spans="1:22" ht="14.5" hidden="1" x14ac:dyDescent="0.35">
      <c r="A371" s="625" t="s">
        <v>623</v>
      </c>
      <c r="B371" s="106" t="s">
        <v>1014</v>
      </c>
      <c r="C371" s="560" t="s">
        <v>778</v>
      </c>
      <c r="D371" s="557" t="s">
        <v>58</v>
      </c>
      <c r="E371" s="30"/>
      <c r="F371" s="557" t="s">
        <v>551</v>
      </c>
      <c r="G371" s="30"/>
      <c r="H371" s="30"/>
      <c r="I371" s="557">
        <v>36192</v>
      </c>
      <c r="J371" s="557">
        <v>26144</v>
      </c>
      <c r="K371" s="30"/>
      <c r="L371" s="589">
        <f>L370</f>
        <v>36192</v>
      </c>
      <c r="M371" s="589">
        <f>M370</f>
        <v>26144</v>
      </c>
      <c r="N371" s="8"/>
      <c r="O371" s="221">
        <f>IF(P371="Yes",'MD Rates'!$H$1,R371)</f>
        <v>42826</v>
      </c>
      <c r="P371" s="11" t="str">
        <f t="shared" si="107"/>
        <v>No</v>
      </c>
      <c r="R371" s="256">
        <v>42826</v>
      </c>
      <c r="T371" s="64"/>
      <c r="U371" s="64"/>
      <c r="V371" s="64"/>
    </row>
    <row r="372" spans="1:22" ht="14.5" hidden="1" x14ac:dyDescent="0.35">
      <c r="A372" s="625" t="s">
        <v>623</v>
      </c>
      <c r="B372" s="106" t="s">
        <v>1014</v>
      </c>
      <c r="C372" s="560" t="s">
        <v>778</v>
      </c>
      <c r="D372" s="557" t="s">
        <v>65</v>
      </c>
      <c r="E372" s="30"/>
      <c r="F372" s="557" t="s">
        <v>551</v>
      </c>
      <c r="G372" s="30"/>
      <c r="H372" s="30"/>
      <c r="I372" s="557">
        <v>36192</v>
      </c>
      <c r="J372" s="557">
        <v>26144</v>
      </c>
      <c r="K372" s="30"/>
      <c r="L372" s="589">
        <f t="shared" ref="L372:M391" si="109">L371</f>
        <v>36192</v>
      </c>
      <c r="M372" s="589">
        <f>M370</f>
        <v>26144</v>
      </c>
      <c r="N372" s="8"/>
      <c r="O372" s="221">
        <f>IF(P372="Yes",'MD Rates'!$H$1,R372)</f>
        <v>42826</v>
      </c>
      <c r="P372" s="11" t="str">
        <f t="shared" si="107"/>
        <v>No</v>
      </c>
      <c r="R372" s="256">
        <v>42826</v>
      </c>
      <c r="T372" s="64"/>
      <c r="U372" s="64"/>
      <c r="V372" s="64"/>
    </row>
    <row r="373" spans="1:22" ht="14.5" hidden="1" x14ac:dyDescent="0.35">
      <c r="A373" s="625" t="s">
        <v>623</v>
      </c>
      <c r="B373" s="106" t="s">
        <v>1014</v>
      </c>
      <c r="C373" s="560" t="s">
        <v>778</v>
      </c>
      <c r="D373" s="557" t="s">
        <v>57</v>
      </c>
      <c r="E373" s="30"/>
      <c r="F373" s="557" t="s">
        <v>551</v>
      </c>
      <c r="G373" s="30"/>
      <c r="H373" s="30"/>
      <c r="I373" s="557">
        <v>36192</v>
      </c>
      <c r="J373" s="557">
        <v>26144</v>
      </c>
      <c r="K373" s="30"/>
      <c r="L373" s="589">
        <f t="shared" si="109"/>
        <v>36192</v>
      </c>
      <c r="M373" s="589">
        <f t="shared" si="109"/>
        <v>26144</v>
      </c>
      <c r="N373" s="8"/>
      <c r="O373" s="221">
        <f>IF(P373="Yes",'MD Rates'!$H$1,R373)</f>
        <v>42826</v>
      </c>
      <c r="P373" s="11" t="str">
        <f t="shared" si="107"/>
        <v>No</v>
      </c>
      <c r="R373" s="256">
        <v>42826</v>
      </c>
      <c r="T373" s="64"/>
      <c r="U373" s="64"/>
      <c r="V373" s="64"/>
    </row>
    <row r="374" spans="1:22" ht="14.5" hidden="1" x14ac:dyDescent="0.35">
      <c r="A374" s="625" t="s">
        <v>623</v>
      </c>
      <c r="B374" s="106" t="s">
        <v>1014</v>
      </c>
      <c r="C374" s="560" t="s">
        <v>778</v>
      </c>
      <c r="D374" s="557" t="s">
        <v>66</v>
      </c>
      <c r="E374" s="30"/>
      <c r="F374" s="557" t="s">
        <v>551</v>
      </c>
      <c r="G374" s="30"/>
      <c r="H374" s="30"/>
      <c r="I374" s="557">
        <v>36192</v>
      </c>
      <c r="J374" s="557">
        <v>26144</v>
      </c>
      <c r="K374" s="30"/>
      <c r="L374" s="589">
        <f t="shared" si="109"/>
        <v>36192</v>
      </c>
      <c r="M374" s="589">
        <f t="shared" si="109"/>
        <v>26144</v>
      </c>
      <c r="N374" s="8"/>
      <c r="O374" s="221">
        <f>IF(P374="Yes",'MD Rates'!$H$1,R374)</f>
        <v>42826</v>
      </c>
      <c r="P374" s="11" t="str">
        <f t="shared" si="107"/>
        <v>No</v>
      </c>
      <c r="R374" s="256">
        <v>42826</v>
      </c>
      <c r="T374" s="64"/>
      <c r="U374" s="64"/>
      <c r="V374" s="64"/>
    </row>
    <row r="375" spans="1:22" ht="14.5" hidden="1" x14ac:dyDescent="0.35">
      <c r="A375" s="625" t="s">
        <v>623</v>
      </c>
      <c r="B375" s="106" t="s">
        <v>1014</v>
      </c>
      <c r="C375" s="560" t="s">
        <v>778</v>
      </c>
      <c r="D375" s="557" t="s">
        <v>1252</v>
      </c>
      <c r="E375" s="30"/>
      <c r="F375" s="557" t="s">
        <v>551</v>
      </c>
      <c r="G375" s="30"/>
      <c r="H375" s="30"/>
      <c r="I375" s="557">
        <v>36192</v>
      </c>
      <c r="J375" s="557">
        <v>26144</v>
      </c>
      <c r="K375" s="30"/>
      <c r="L375" s="589">
        <f t="shared" ref="L375:M375" si="110">L374</f>
        <v>36192</v>
      </c>
      <c r="M375" s="589">
        <f t="shared" si="110"/>
        <v>26144</v>
      </c>
      <c r="N375" s="8"/>
      <c r="O375" s="221">
        <f>IF(P375="Yes",'MD Rates'!$H$1,R375)</f>
        <v>44287</v>
      </c>
      <c r="P375" s="11" t="str">
        <f t="shared" si="107"/>
        <v>No</v>
      </c>
      <c r="R375" s="256">
        <v>44287</v>
      </c>
      <c r="T375" s="64"/>
      <c r="U375" s="64"/>
      <c r="V375" s="64"/>
    </row>
    <row r="376" spans="1:22" ht="14.5" hidden="1" x14ac:dyDescent="0.35">
      <c r="A376" s="625" t="s">
        <v>623</v>
      </c>
      <c r="B376" s="106" t="s">
        <v>1014</v>
      </c>
      <c r="C376" s="560" t="s">
        <v>778</v>
      </c>
      <c r="D376" s="557" t="s">
        <v>1253</v>
      </c>
      <c r="E376" s="30"/>
      <c r="F376" s="557" t="s">
        <v>551</v>
      </c>
      <c r="G376" s="30"/>
      <c r="H376" s="30"/>
      <c r="I376" s="557">
        <v>36192</v>
      </c>
      <c r="J376" s="557">
        <v>26144</v>
      </c>
      <c r="K376" s="30"/>
      <c r="L376" s="589">
        <f t="shared" ref="L376:M376" si="111">L375</f>
        <v>36192</v>
      </c>
      <c r="M376" s="589">
        <f t="shared" si="111"/>
        <v>26144</v>
      </c>
      <c r="N376" s="8"/>
      <c r="O376" s="221">
        <f>IF(P376="Yes",'MD Rates'!$H$1,R376)</f>
        <v>44287</v>
      </c>
      <c r="P376" s="11" t="str">
        <f t="shared" si="107"/>
        <v>No</v>
      </c>
      <c r="R376" s="256">
        <v>44287</v>
      </c>
      <c r="T376" s="64"/>
      <c r="U376" s="64"/>
      <c r="V376" s="64"/>
    </row>
    <row r="377" spans="1:22" ht="14.5" hidden="1" x14ac:dyDescent="0.35">
      <c r="A377" s="625" t="s">
        <v>623</v>
      </c>
      <c r="B377" s="106" t="s">
        <v>1014</v>
      </c>
      <c r="C377" s="560" t="s">
        <v>778</v>
      </c>
      <c r="D377" s="557" t="s">
        <v>1258</v>
      </c>
      <c r="E377" s="30"/>
      <c r="F377" s="557" t="s">
        <v>551</v>
      </c>
      <c r="G377" s="30"/>
      <c r="H377" s="30"/>
      <c r="I377" s="557">
        <v>36192</v>
      </c>
      <c r="J377" s="557">
        <v>26144</v>
      </c>
      <c r="K377" s="30"/>
      <c r="L377" s="589">
        <f t="shared" ref="L377:M377" si="112">L376</f>
        <v>36192</v>
      </c>
      <c r="M377" s="589">
        <f t="shared" si="112"/>
        <v>26144</v>
      </c>
      <c r="N377" s="8"/>
      <c r="O377" s="221">
        <f>IF(P377="Yes",'MD Rates'!$H$1,R377)</f>
        <v>44287</v>
      </c>
      <c r="P377" s="11" t="str">
        <f t="shared" si="107"/>
        <v>No</v>
      </c>
      <c r="R377" s="256">
        <v>44287</v>
      </c>
      <c r="T377" s="64"/>
      <c r="U377" s="64"/>
      <c r="V377" s="64"/>
    </row>
    <row r="378" spans="1:22" ht="14.5" hidden="1" x14ac:dyDescent="0.35">
      <c r="A378" s="625" t="s">
        <v>623</v>
      </c>
      <c r="B378" s="106" t="s">
        <v>1014</v>
      </c>
      <c r="C378" s="560" t="s">
        <v>778</v>
      </c>
      <c r="D378" s="557" t="s">
        <v>1259</v>
      </c>
      <c r="E378" s="30"/>
      <c r="F378" s="557" t="s">
        <v>551</v>
      </c>
      <c r="G378" s="30"/>
      <c r="H378" s="30"/>
      <c r="I378" s="557">
        <v>36192</v>
      </c>
      <c r="J378" s="557">
        <v>26144</v>
      </c>
      <c r="K378" s="30"/>
      <c r="L378" s="589">
        <f t="shared" ref="L378:M379" si="113">L377</f>
        <v>36192</v>
      </c>
      <c r="M378" s="589">
        <f t="shared" si="113"/>
        <v>26144</v>
      </c>
      <c r="N378" s="8"/>
      <c r="O378" s="221">
        <f>IF(P378="Yes",'MD Rates'!$H$1,R378)</f>
        <v>44287</v>
      </c>
      <c r="P378" s="11" t="str">
        <f t="shared" si="107"/>
        <v>No</v>
      </c>
      <c r="R378" s="256">
        <v>44287</v>
      </c>
      <c r="T378" s="64"/>
      <c r="U378" s="64"/>
      <c r="V378" s="64"/>
    </row>
    <row r="379" spans="1:22" ht="14.5" hidden="1" x14ac:dyDescent="0.35">
      <c r="A379" s="625" t="s">
        <v>623</v>
      </c>
      <c r="B379" s="106" t="s">
        <v>1014</v>
      </c>
      <c r="C379" s="560" t="s">
        <v>779</v>
      </c>
      <c r="D379" s="557"/>
      <c r="E379" s="30"/>
      <c r="F379" s="557"/>
      <c r="G379" s="30"/>
      <c r="H379" s="30"/>
      <c r="I379" s="557">
        <v>36192</v>
      </c>
      <c r="J379" s="557">
        <v>26144</v>
      </c>
      <c r="K379" s="30"/>
      <c r="L379" s="589">
        <f t="shared" si="113"/>
        <v>36192</v>
      </c>
      <c r="M379" s="589">
        <f t="shared" si="113"/>
        <v>26144</v>
      </c>
      <c r="N379" s="8"/>
      <c r="O379" s="221">
        <f>IF(P379="Yes",'MD Rates'!$H$1,R379)</f>
        <v>42826</v>
      </c>
      <c r="P379" s="11" t="str">
        <f t="shared" si="107"/>
        <v>No</v>
      </c>
      <c r="R379" s="256">
        <v>42826</v>
      </c>
      <c r="T379" s="64"/>
      <c r="U379" s="64"/>
      <c r="V379" s="64"/>
    </row>
    <row r="380" spans="1:22" ht="14.5" hidden="1" x14ac:dyDescent="0.35">
      <c r="A380" s="625" t="s">
        <v>623</v>
      </c>
      <c r="B380" s="106" t="s">
        <v>1014</v>
      </c>
      <c r="C380" s="560" t="s">
        <v>779</v>
      </c>
      <c r="D380" s="557" t="s">
        <v>439</v>
      </c>
      <c r="E380" s="30"/>
      <c r="F380" s="557" t="s">
        <v>551</v>
      </c>
      <c r="G380" s="30"/>
      <c r="H380" s="30"/>
      <c r="I380" s="557">
        <v>36192</v>
      </c>
      <c r="J380" s="557">
        <v>26144</v>
      </c>
      <c r="K380" s="30"/>
      <c r="L380" s="589">
        <f t="shared" si="109"/>
        <v>36192</v>
      </c>
      <c r="M380" s="589">
        <f t="shared" si="109"/>
        <v>26144</v>
      </c>
      <c r="N380" s="8"/>
      <c r="O380" s="221">
        <f>IF(P380="Yes",'MD Rates'!$H$1,R380)</f>
        <v>42826</v>
      </c>
      <c r="P380" s="11" t="str">
        <f t="shared" si="107"/>
        <v>No</v>
      </c>
      <c r="R380" s="256">
        <v>42826</v>
      </c>
      <c r="T380" s="64"/>
      <c r="U380" s="64"/>
      <c r="V380" s="64"/>
    </row>
    <row r="381" spans="1:22" ht="14.5" hidden="1" x14ac:dyDescent="0.35">
      <c r="A381" s="625" t="s">
        <v>623</v>
      </c>
      <c r="B381" s="106" t="s">
        <v>1014</v>
      </c>
      <c r="C381" s="560" t="s">
        <v>779</v>
      </c>
      <c r="D381" s="557" t="s">
        <v>438</v>
      </c>
      <c r="E381" s="30"/>
      <c r="F381" s="557" t="s">
        <v>551</v>
      </c>
      <c r="G381" s="30"/>
      <c r="H381" s="30"/>
      <c r="I381" s="557">
        <v>36192</v>
      </c>
      <c r="J381" s="557">
        <v>26144</v>
      </c>
      <c r="K381" s="30"/>
      <c r="L381" s="589">
        <f t="shared" si="109"/>
        <v>36192</v>
      </c>
      <c r="M381" s="589">
        <f t="shared" si="109"/>
        <v>26144</v>
      </c>
      <c r="N381" s="8"/>
      <c r="O381" s="221">
        <f>IF(P381="Yes",'MD Rates'!$H$1,R381)</f>
        <v>42826</v>
      </c>
      <c r="P381" s="11" t="str">
        <f t="shared" si="107"/>
        <v>No</v>
      </c>
      <c r="R381" s="256">
        <v>42826</v>
      </c>
      <c r="T381" s="64"/>
      <c r="U381" s="64"/>
      <c r="V381" s="64"/>
    </row>
    <row r="382" spans="1:22" ht="14.5" hidden="1" x14ac:dyDescent="0.35">
      <c r="A382" s="625" t="s">
        <v>623</v>
      </c>
      <c r="B382" s="106" t="s">
        <v>1014</v>
      </c>
      <c r="C382" s="560" t="s">
        <v>779</v>
      </c>
      <c r="D382" s="557" t="s">
        <v>437</v>
      </c>
      <c r="E382" s="30"/>
      <c r="F382" s="557" t="s">
        <v>551</v>
      </c>
      <c r="G382" s="30"/>
      <c r="H382" s="30"/>
      <c r="I382" s="557">
        <v>36192</v>
      </c>
      <c r="J382" s="557">
        <v>26144</v>
      </c>
      <c r="K382" s="30"/>
      <c r="L382" s="589">
        <f t="shared" si="109"/>
        <v>36192</v>
      </c>
      <c r="M382" s="589">
        <f t="shared" si="109"/>
        <v>26144</v>
      </c>
      <c r="N382" s="8"/>
      <c r="O382" s="221">
        <f>IF(P382="Yes",'MD Rates'!$H$1,R382)</f>
        <v>42826</v>
      </c>
      <c r="P382" s="11" t="str">
        <f t="shared" si="107"/>
        <v>No</v>
      </c>
      <c r="R382" s="256">
        <v>42826</v>
      </c>
      <c r="T382" s="64"/>
      <c r="U382" s="64"/>
      <c r="V382" s="64"/>
    </row>
    <row r="383" spans="1:22" ht="14.5" hidden="1" x14ac:dyDescent="0.35">
      <c r="A383" s="625" t="s">
        <v>623</v>
      </c>
      <c r="B383" s="106" t="s">
        <v>1014</v>
      </c>
      <c r="C383" s="560" t="s">
        <v>779</v>
      </c>
      <c r="D383" s="557" t="s">
        <v>436</v>
      </c>
      <c r="E383" s="30"/>
      <c r="F383" s="557" t="s">
        <v>551</v>
      </c>
      <c r="G383" s="30"/>
      <c r="H383" s="30"/>
      <c r="I383" s="557">
        <v>36192</v>
      </c>
      <c r="J383" s="557">
        <v>26144</v>
      </c>
      <c r="K383" s="30"/>
      <c r="L383" s="589">
        <f t="shared" si="109"/>
        <v>36192</v>
      </c>
      <c r="M383" s="589">
        <f t="shared" si="109"/>
        <v>26144</v>
      </c>
      <c r="N383" s="8"/>
      <c r="O383" s="221">
        <f>IF(P383="Yes",'MD Rates'!$H$1,R383)</f>
        <v>42826</v>
      </c>
      <c r="P383" s="11" t="str">
        <f t="shared" si="107"/>
        <v>No</v>
      </c>
      <c r="R383" s="256">
        <v>42826</v>
      </c>
      <c r="T383" s="64"/>
      <c r="U383" s="64"/>
      <c r="V383" s="64"/>
    </row>
    <row r="384" spans="1:22" ht="14.5" hidden="1" x14ac:dyDescent="0.35">
      <c r="A384" s="625" t="s">
        <v>623</v>
      </c>
      <c r="B384" s="106" t="s">
        <v>1014</v>
      </c>
      <c r="C384" s="560" t="s">
        <v>779</v>
      </c>
      <c r="D384" s="557" t="s">
        <v>435</v>
      </c>
      <c r="E384" s="30"/>
      <c r="F384" s="557" t="s">
        <v>551</v>
      </c>
      <c r="G384" s="30"/>
      <c r="H384" s="30"/>
      <c r="I384" s="557">
        <v>36192</v>
      </c>
      <c r="J384" s="557">
        <v>26144</v>
      </c>
      <c r="K384" s="30"/>
      <c r="L384" s="589">
        <f t="shared" si="109"/>
        <v>36192</v>
      </c>
      <c r="M384" s="589">
        <f t="shared" si="109"/>
        <v>26144</v>
      </c>
      <c r="N384" s="8"/>
      <c r="O384" s="221">
        <f>IF(P384="Yes",'MD Rates'!$H$1,R384)</f>
        <v>42826</v>
      </c>
      <c r="P384" s="11" t="str">
        <f t="shared" si="107"/>
        <v>No</v>
      </c>
      <c r="R384" s="256">
        <v>42826</v>
      </c>
      <c r="T384" s="64"/>
      <c r="U384" s="64"/>
      <c r="V384" s="64"/>
    </row>
    <row r="385" spans="1:22" ht="14.5" hidden="1" x14ac:dyDescent="0.35">
      <c r="A385" s="625" t="s">
        <v>623</v>
      </c>
      <c r="B385" s="106" t="s">
        <v>1014</v>
      </c>
      <c r="C385" s="560" t="s">
        <v>779</v>
      </c>
      <c r="D385" s="557" t="s">
        <v>434</v>
      </c>
      <c r="E385" s="30"/>
      <c r="F385" s="557" t="s">
        <v>551</v>
      </c>
      <c r="G385" s="30"/>
      <c r="H385" s="30"/>
      <c r="I385" s="557">
        <v>36192</v>
      </c>
      <c r="J385" s="557">
        <v>26144</v>
      </c>
      <c r="K385" s="30"/>
      <c r="L385" s="589">
        <f t="shared" si="109"/>
        <v>36192</v>
      </c>
      <c r="M385" s="589">
        <f t="shared" si="109"/>
        <v>26144</v>
      </c>
      <c r="N385" s="8"/>
      <c r="O385" s="221">
        <f>IF(P385="Yes",'MD Rates'!$H$1,R385)</f>
        <v>42826</v>
      </c>
      <c r="P385" s="11" t="str">
        <f t="shared" si="107"/>
        <v>No</v>
      </c>
      <c r="R385" s="256">
        <v>42826</v>
      </c>
      <c r="T385" s="64"/>
      <c r="U385" s="64"/>
      <c r="V385" s="64"/>
    </row>
    <row r="386" spans="1:22" ht="14.5" hidden="1" x14ac:dyDescent="0.35">
      <c r="A386" s="625" t="s">
        <v>623</v>
      </c>
      <c r="B386" s="106" t="s">
        <v>1014</v>
      </c>
      <c r="C386" s="560" t="s">
        <v>779</v>
      </c>
      <c r="D386" s="557" t="s">
        <v>433</v>
      </c>
      <c r="E386" s="30"/>
      <c r="F386" s="557" t="s">
        <v>551</v>
      </c>
      <c r="G386" s="30"/>
      <c r="H386" s="30"/>
      <c r="I386" s="557">
        <v>36192</v>
      </c>
      <c r="J386" s="557">
        <v>26144</v>
      </c>
      <c r="K386" s="30"/>
      <c r="L386" s="589">
        <f t="shared" si="109"/>
        <v>36192</v>
      </c>
      <c r="M386" s="589">
        <f t="shared" si="109"/>
        <v>26144</v>
      </c>
      <c r="N386" s="8"/>
      <c r="O386" s="221">
        <f>IF(P386="Yes",'MD Rates'!$H$1,R386)</f>
        <v>42826</v>
      </c>
      <c r="P386" s="11" t="str">
        <f t="shared" si="107"/>
        <v>No</v>
      </c>
      <c r="R386" s="256">
        <v>42826</v>
      </c>
      <c r="T386" s="64"/>
      <c r="U386" s="64"/>
      <c r="V386" s="64"/>
    </row>
    <row r="387" spans="1:22" ht="14.5" hidden="1" x14ac:dyDescent="0.35">
      <c r="A387" s="625" t="s">
        <v>623</v>
      </c>
      <c r="B387" s="106" t="s">
        <v>1014</v>
      </c>
      <c r="C387" s="560" t="s">
        <v>779</v>
      </c>
      <c r="D387" s="557" t="s">
        <v>432</v>
      </c>
      <c r="E387" s="30"/>
      <c r="F387" s="557" t="s">
        <v>551</v>
      </c>
      <c r="G387" s="30"/>
      <c r="H387" s="30"/>
      <c r="I387" s="557">
        <v>36192</v>
      </c>
      <c r="J387" s="557">
        <v>26144</v>
      </c>
      <c r="K387" s="30"/>
      <c r="L387" s="589">
        <f t="shared" si="109"/>
        <v>36192</v>
      </c>
      <c r="M387" s="589">
        <f t="shared" si="109"/>
        <v>26144</v>
      </c>
      <c r="N387" s="8"/>
      <c r="O387" s="221">
        <f>IF(P387="Yes",'MD Rates'!$H$1,R387)</f>
        <v>42826</v>
      </c>
      <c r="P387" s="11" t="str">
        <f t="shared" si="107"/>
        <v>No</v>
      </c>
      <c r="R387" s="256">
        <v>42826</v>
      </c>
      <c r="T387" s="64"/>
      <c r="U387" s="64"/>
      <c r="V387" s="64"/>
    </row>
    <row r="388" spans="1:22" ht="14.5" hidden="1" x14ac:dyDescent="0.35">
      <c r="A388" s="625" t="s">
        <v>623</v>
      </c>
      <c r="B388" s="106" t="s">
        <v>1014</v>
      </c>
      <c r="C388" s="560" t="s">
        <v>779</v>
      </c>
      <c r="D388" s="557" t="s">
        <v>431</v>
      </c>
      <c r="E388" s="30"/>
      <c r="F388" s="557" t="s">
        <v>551</v>
      </c>
      <c r="G388" s="30"/>
      <c r="H388" s="30"/>
      <c r="I388" s="557">
        <v>36192</v>
      </c>
      <c r="J388" s="557">
        <v>26144</v>
      </c>
      <c r="K388" s="30"/>
      <c r="L388" s="589">
        <f t="shared" si="109"/>
        <v>36192</v>
      </c>
      <c r="M388" s="589">
        <f t="shared" si="109"/>
        <v>26144</v>
      </c>
      <c r="N388" s="8"/>
      <c r="O388" s="221">
        <f>IF(P388="Yes",'MD Rates'!$H$1,R388)</f>
        <v>42826</v>
      </c>
      <c r="P388" s="11" t="str">
        <f t="shared" si="107"/>
        <v>No</v>
      </c>
      <c r="R388" s="256">
        <v>42826</v>
      </c>
      <c r="T388" s="64"/>
      <c r="U388" s="64"/>
      <c r="V388" s="64"/>
    </row>
    <row r="389" spans="1:22" ht="14.5" hidden="1" x14ac:dyDescent="0.35">
      <c r="A389" s="625" t="s">
        <v>623</v>
      </c>
      <c r="B389" s="106" t="s">
        <v>1014</v>
      </c>
      <c r="C389" s="560" t="s">
        <v>779</v>
      </c>
      <c r="D389" s="557" t="s">
        <v>430</v>
      </c>
      <c r="E389" s="30"/>
      <c r="F389" s="557" t="s">
        <v>551</v>
      </c>
      <c r="G389" s="30"/>
      <c r="H389" s="30"/>
      <c r="I389" s="557">
        <v>36192</v>
      </c>
      <c r="J389" s="557">
        <v>26144</v>
      </c>
      <c r="K389" s="30"/>
      <c r="L389" s="589">
        <f t="shared" si="109"/>
        <v>36192</v>
      </c>
      <c r="M389" s="589">
        <f t="shared" si="109"/>
        <v>26144</v>
      </c>
      <c r="N389" s="8"/>
      <c r="O389" s="221">
        <f>IF(P389="Yes",'MD Rates'!$H$1,R389)</f>
        <v>42826</v>
      </c>
      <c r="P389" s="11" t="str">
        <f t="shared" si="107"/>
        <v>No</v>
      </c>
      <c r="R389" s="256">
        <v>42826</v>
      </c>
      <c r="T389" s="64"/>
      <c r="U389" s="64"/>
      <c r="V389" s="64"/>
    </row>
    <row r="390" spans="1:22" ht="14.5" hidden="1" x14ac:dyDescent="0.35">
      <c r="A390" s="625" t="s">
        <v>623</v>
      </c>
      <c r="B390" s="106" t="s">
        <v>1014</v>
      </c>
      <c r="C390" s="560" t="s">
        <v>779</v>
      </c>
      <c r="D390" s="557" t="s">
        <v>429</v>
      </c>
      <c r="E390" s="30"/>
      <c r="F390" s="557" t="s">
        <v>551</v>
      </c>
      <c r="G390" s="30"/>
      <c r="H390" s="30"/>
      <c r="I390" s="557">
        <v>36192</v>
      </c>
      <c r="J390" s="557">
        <v>26144</v>
      </c>
      <c r="K390" s="30"/>
      <c r="L390" s="589">
        <f t="shared" si="109"/>
        <v>36192</v>
      </c>
      <c r="M390" s="589">
        <f t="shared" si="109"/>
        <v>26144</v>
      </c>
      <c r="N390" s="8"/>
      <c r="O390" s="221">
        <f>IF(P390="Yes",'MD Rates'!$H$1,R390)</f>
        <v>42826</v>
      </c>
      <c r="P390" s="11" t="str">
        <f t="shared" si="107"/>
        <v>No</v>
      </c>
      <c r="R390" s="256">
        <v>42826</v>
      </c>
      <c r="T390" s="64"/>
      <c r="U390" s="64"/>
      <c r="V390" s="64"/>
    </row>
    <row r="391" spans="1:22" ht="14.5" hidden="1" x14ac:dyDescent="0.35">
      <c r="A391" s="625" t="s">
        <v>623</v>
      </c>
      <c r="B391" s="106" t="s">
        <v>1014</v>
      </c>
      <c r="C391" s="560" t="s">
        <v>779</v>
      </c>
      <c r="D391" s="557" t="s">
        <v>428</v>
      </c>
      <c r="E391" s="30"/>
      <c r="F391" s="557" t="s">
        <v>551</v>
      </c>
      <c r="G391" s="30"/>
      <c r="H391" s="30"/>
      <c r="I391" s="557">
        <v>36192</v>
      </c>
      <c r="J391" s="557">
        <v>26144</v>
      </c>
      <c r="K391" s="30"/>
      <c r="L391" s="589">
        <f t="shared" si="109"/>
        <v>36192</v>
      </c>
      <c r="M391" s="589">
        <f t="shared" si="109"/>
        <v>26144</v>
      </c>
      <c r="N391" s="8"/>
      <c r="O391" s="221">
        <f>IF(P391="Yes",'MD Rates'!$H$1,R391)</f>
        <v>42826</v>
      </c>
      <c r="P391" s="11" t="str">
        <f t="shared" si="107"/>
        <v>No</v>
      </c>
      <c r="R391" s="256">
        <v>42826</v>
      </c>
      <c r="T391" s="64"/>
      <c r="U391" s="64"/>
      <c r="V391" s="64"/>
    </row>
    <row r="392" spans="1:22" ht="14.5" hidden="1" x14ac:dyDescent="0.35">
      <c r="A392" s="625" t="s">
        <v>623</v>
      </c>
      <c r="B392" s="106" t="s">
        <v>1014</v>
      </c>
      <c r="C392" s="560" t="s">
        <v>779</v>
      </c>
      <c r="D392" s="557" t="s">
        <v>427</v>
      </c>
      <c r="E392" s="30"/>
      <c r="F392" s="557" t="s">
        <v>551</v>
      </c>
      <c r="G392" s="30"/>
      <c r="H392" s="30"/>
      <c r="I392" s="557">
        <v>36192</v>
      </c>
      <c r="J392" s="557">
        <v>26144</v>
      </c>
      <c r="K392" s="30"/>
      <c r="L392" s="589">
        <f t="shared" ref="L392:M407" si="114">L391</f>
        <v>36192</v>
      </c>
      <c r="M392" s="589">
        <f t="shared" si="114"/>
        <v>26144</v>
      </c>
      <c r="N392" s="8"/>
      <c r="O392" s="221">
        <f>IF(P392="Yes",'MD Rates'!$H$1,R392)</f>
        <v>42826</v>
      </c>
      <c r="P392" s="11" t="str">
        <f t="shared" si="107"/>
        <v>No</v>
      </c>
      <c r="R392" s="256">
        <v>42826</v>
      </c>
      <c r="T392" s="64"/>
      <c r="U392" s="64"/>
      <c r="V392" s="64"/>
    </row>
    <row r="393" spans="1:22" ht="14.5" hidden="1" x14ac:dyDescent="0.35">
      <c r="A393" s="625" t="s">
        <v>623</v>
      </c>
      <c r="B393" s="106" t="s">
        <v>1014</v>
      </c>
      <c r="C393" s="560" t="s">
        <v>779</v>
      </c>
      <c r="D393" s="557" t="s">
        <v>426</v>
      </c>
      <c r="E393" s="30"/>
      <c r="F393" s="557" t="s">
        <v>551</v>
      </c>
      <c r="G393" s="30"/>
      <c r="H393" s="30"/>
      <c r="I393" s="557">
        <v>36192</v>
      </c>
      <c r="J393" s="557">
        <v>26144</v>
      </c>
      <c r="K393" s="30"/>
      <c r="L393" s="589">
        <f t="shared" si="114"/>
        <v>36192</v>
      </c>
      <c r="M393" s="589">
        <f t="shared" si="114"/>
        <v>26144</v>
      </c>
      <c r="N393" s="8"/>
      <c r="O393" s="221">
        <f>IF(P393="Yes",'MD Rates'!$H$1,R393)</f>
        <v>42826</v>
      </c>
      <c r="P393" s="11" t="str">
        <f t="shared" si="107"/>
        <v>No</v>
      </c>
      <c r="R393" s="256">
        <v>42826</v>
      </c>
      <c r="T393" s="64"/>
      <c r="U393" s="64"/>
      <c r="V393" s="64"/>
    </row>
    <row r="394" spans="1:22" ht="14.5" hidden="1" x14ac:dyDescent="0.35">
      <c r="A394" s="625" t="s">
        <v>623</v>
      </c>
      <c r="B394" s="106" t="s">
        <v>1014</v>
      </c>
      <c r="C394" s="560" t="s">
        <v>779</v>
      </c>
      <c r="D394" s="557" t="s">
        <v>425</v>
      </c>
      <c r="E394" s="30"/>
      <c r="F394" s="557" t="s">
        <v>551</v>
      </c>
      <c r="G394" s="30"/>
      <c r="H394" s="30"/>
      <c r="I394" s="557">
        <v>36192</v>
      </c>
      <c r="J394" s="557">
        <v>26144</v>
      </c>
      <c r="K394" s="30"/>
      <c r="L394" s="589">
        <f t="shared" si="114"/>
        <v>36192</v>
      </c>
      <c r="M394" s="589">
        <f t="shared" si="114"/>
        <v>26144</v>
      </c>
      <c r="N394" s="8"/>
      <c r="O394" s="221">
        <f>IF(P394="Yes",'MD Rates'!$H$1,R394)</f>
        <v>42826</v>
      </c>
      <c r="P394" s="11" t="str">
        <f t="shared" si="107"/>
        <v>No</v>
      </c>
      <c r="R394" s="256">
        <v>42826</v>
      </c>
      <c r="T394" s="64"/>
      <c r="U394" s="64"/>
      <c r="V394" s="64"/>
    </row>
    <row r="395" spans="1:22" ht="14.5" hidden="1" x14ac:dyDescent="0.35">
      <c r="A395" s="625" t="s">
        <v>623</v>
      </c>
      <c r="B395" s="106" t="s">
        <v>1014</v>
      </c>
      <c r="C395" s="560" t="s">
        <v>779</v>
      </c>
      <c r="D395" s="557" t="s">
        <v>424</v>
      </c>
      <c r="E395" s="30"/>
      <c r="F395" s="557" t="s">
        <v>551</v>
      </c>
      <c r="G395" s="30"/>
      <c r="H395" s="30"/>
      <c r="I395" s="557">
        <v>36192</v>
      </c>
      <c r="J395" s="557">
        <v>26144</v>
      </c>
      <c r="K395" s="30"/>
      <c r="L395" s="589">
        <f t="shared" si="114"/>
        <v>36192</v>
      </c>
      <c r="M395" s="589">
        <f t="shared" si="114"/>
        <v>26144</v>
      </c>
      <c r="N395" s="8"/>
      <c r="O395" s="221">
        <f>IF(P395="Yes",'MD Rates'!$H$1,R395)</f>
        <v>42826</v>
      </c>
      <c r="P395" s="11" t="str">
        <f t="shared" si="107"/>
        <v>No</v>
      </c>
      <c r="R395" s="256">
        <v>42826</v>
      </c>
      <c r="T395" s="64"/>
      <c r="U395" s="64"/>
      <c r="V395" s="64"/>
    </row>
    <row r="396" spans="1:22" ht="14.5" hidden="1" x14ac:dyDescent="0.35">
      <c r="A396" s="625" t="s">
        <v>623</v>
      </c>
      <c r="B396" s="106" t="s">
        <v>1014</v>
      </c>
      <c r="C396" s="560" t="s">
        <v>779</v>
      </c>
      <c r="D396" s="557" t="s">
        <v>423</v>
      </c>
      <c r="E396" s="30"/>
      <c r="F396" s="557" t="s">
        <v>551</v>
      </c>
      <c r="G396" s="30"/>
      <c r="H396" s="30"/>
      <c r="I396" s="557">
        <v>36192</v>
      </c>
      <c r="J396" s="557">
        <v>26144</v>
      </c>
      <c r="K396" s="30"/>
      <c r="L396" s="589">
        <f t="shared" si="114"/>
        <v>36192</v>
      </c>
      <c r="M396" s="589">
        <f t="shared" si="114"/>
        <v>26144</v>
      </c>
      <c r="N396" s="8"/>
      <c r="O396" s="221">
        <f>IF(P396="Yes",'MD Rates'!$H$1,R396)</f>
        <v>42826</v>
      </c>
      <c r="P396" s="11" t="str">
        <f t="shared" si="107"/>
        <v>No</v>
      </c>
      <c r="R396" s="256">
        <v>42826</v>
      </c>
      <c r="T396" s="64"/>
      <c r="U396" s="64"/>
      <c r="V396" s="64"/>
    </row>
    <row r="397" spans="1:22" ht="14.5" hidden="1" x14ac:dyDescent="0.35">
      <c r="A397" s="625" t="s">
        <v>623</v>
      </c>
      <c r="B397" s="106" t="s">
        <v>1014</v>
      </c>
      <c r="C397" s="560" t="s">
        <v>779</v>
      </c>
      <c r="D397" s="557" t="s">
        <v>422</v>
      </c>
      <c r="E397" s="30"/>
      <c r="F397" s="557" t="s">
        <v>551</v>
      </c>
      <c r="G397" s="30"/>
      <c r="H397" s="30"/>
      <c r="I397" s="557">
        <v>36192</v>
      </c>
      <c r="J397" s="557">
        <v>26144</v>
      </c>
      <c r="K397" s="30"/>
      <c r="L397" s="589">
        <f t="shared" si="114"/>
        <v>36192</v>
      </c>
      <c r="M397" s="589">
        <f t="shared" si="114"/>
        <v>26144</v>
      </c>
      <c r="N397" s="8"/>
      <c r="O397" s="221">
        <f>IF(P397="Yes",'MD Rates'!$H$1,R397)</f>
        <v>42826</v>
      </c>
      <c r="P397" s="11" t="str">
        <f t="shared" si="107"/>
        <v>No</v>
      </c>
      <c r="R397" s="256">
        <v>42826</v>
      </c>
      <c r="T397" s="64"/>
      <c r="U397" s="64"/>
      <c r="V397" s="64"/>
    </row>
    <row r="398" spans="1:22" ht="14.5" hidden="1" x14ac:dyDescent="0.35">
      <c r="A398" s="625" t="s">
        <v>623</v>
      </c>
      <c r="B398" s="106" t="s">
        <v>1014</v>
      </c>
      <c r="C398" s="560" t="s">
        <v>779</v>
      </c>
      <c r="D398" s="557" t="s">
        <v>421</v>
      </c>
      <c r="E398" s="30"/>
      <c r="F398" s="557" t="s">
        <v>551</v>
      </c>
      <c r="G398" s="30"/>
      <c r="H398" s="30"/>
      <c r="I398" s="557">
        <v>36192</v>
      </c>
      <c r="J398" s="557">
        <v>26144</v>
      </c>
      <c r="K398" s="30"/>
      <c r="L398" s="589">
        <f t="shared" si="114"/>
        <v>36192</v>
      </c>
      <c r="M398" s="589">
        <f t="shared" si="114"/>
        <v>26144</v>
      </c>
      <c r="N398" s="8"/>
      <c r="O398" s="221">
        <f>IF(P398="Yes",'MD Rates'!$H$1,R398)</f>
        <v>42826</v>
      </c>
      <c r="P398" s="11" t="str">
        <f t="shared" si="107"/>
        <v>No</v>
      </c>
      <c r="R398" s="256">
        <v>42826</v>
      </c>
      <c r="T398" s="64"/>
      <c r="U398" s="64"/>
      <c r="V398" s="64"/>
    </row>
    <row r="399" spans="1:22" ht="14.5" hidden="1" x14ac:dyDescent="0.35">
      <c r="A399" s="625" t="s">
        <v>623</v>
      </c>
      <c r="B399" s="106" t="s">
        <v>1014</v>
      </c>
      <c r="C399" s="560" t="s">
        <v>779</v>
      </c>
      <c r="D399" s="557" t="s">
        <v>420</v>
      </c>
      <c r="E399" s="30"/>
      <c r="F399" s="557" t="s">
        <v>551</v>
      </c>
      <c r="G399" s="30"/>
      <c r="H399" s="30"/>
      <c r="I399" s="557">
        <v>36192</v>
      </c>
      <c r="J399" s="557">
        <v>26144</v>
      </c>
      <c r="K399" s="30"/>
      <c r="L399" s="589">
        <f t="shared" si="114"/>
        <v>36192</v>
      </c>
      <c r="M399" s="589">
        <f t="shared" si="114"/>
        <v>26144</v>
      </c>
      <c r="N399" s="8"/>
      <c r="O399" s="221">
        <f>IF(P399="Yes",'MD Rates'!$H$1,R399)</f>
        <v>42826</v>
      </c>
      <c r="P399" s="11" t="str">
        <f t="shared" si="107"/>
        <v>No</v>
      </c>
      <c r="R399" s="256">
        <v>42826</v>
      </c>
      <c r="T399" s="64"/>
      <c r="U399" s="64"/>
      <c r="V399" s="64"/>
    </row>
    <row r="400" spans="1:22" ht="14.5" hidden="1" x14ac:dyDescent="0.35">
      <c r="A400" s="625" t="s">
        <v>623</v>
      </c>
      <c r="B400" s="106" t="s">
        <v>1014</v>
      </c>
      <c r="C400" s="560" t="s">
        <v>779</v>
      </c>
      <c r="D400" s="557" t="s">
        <v>418</v>
      </c>
      <c r="E400" s="30"/>
      <c r="F400" s="557" t="s">
        <v>551</v>
      </c>
      <c r="G400" s="30"/>
      <c r="H400" s="30"/>
      <c r="I400" s="557">
        <v>36192</v>
      </c>
      <c r="J400" s="557">
        <v>26144</v>
      </c>
      <c r="K400" s="30"/>
      <c r="L400" s="589">
        <f t="shared" si="114"/>
        <v>36192</v>
      </c>
      <c r="M400" s="589">
        <f t="shared" si="114"/>
        <v>26144</v>
      </c>
      <c r="N400" s="8"/>
      <c r="O400" s="221">
        <f>IF(P400="Yes",'MD Rates'!$H$1,R400)</f>
        <v>42826</v>
      </c>
      <c r="P400" s="11" t="str">
        <f t="shared" si="107"/>
        <v>No</v>
      </c>
      <c r="R400" s="256">
        <v>42826</v>
      </c>
      <c r="T400" s="64"/>
      <c r="U400" s="64"/>
      <c r="V400" s="64"/>
    </row>
    <row r="401" spans="1:22" ht="14.5" hidden="1" x14ac:dyDescent="0.35">
      <c r="A401" s="625" t="s">
        <v>623</v>
      </c>
      <c r="B401" s="106" t="s">
        <v>1014</v>
      </c>
      <c r="C401" s="560" t="s">
        <v>779</v>
      </c>
      <c r="D401" s="557" t="s">
        <v>552</v>
      </c>
      <c r="E401" s="30"/>
      <c r="F401" s="557" t="s">
        <v>551</v>
      </c>
      <c r="G401" s="30"/>
      <c r="H401" s="30"/>
      <c r="I401" s="557">
        <v>36192</v>
      </c>
      <c r="J401" s="557">
        <v>26144</v>
      </c>
      <c r="K401" s="30"/>
      <c r="L401" s="589">
        <f t="shared" si="114"/>
        <v>36192</v>
      </c>
      <c r="M401" s="589">
        <f t="shared" si="114"/>
        <v>26144</v>
      </c>
      <c r="N401" s="8"/>
      <c r="O401" s="221">
        <f>IF(P401="Yes",'MD Rates'!$H$1,R401)</f>
        <v>42826</v>
      </c>
      <c r="P401" s="11" t="str">
        <f t="shared" si="107"/>
        <v>No</v>
      </c>
      <c r="R401" s="256">
        <v>42826</v>
      </c>
      <c r="T401" s="64"/>
      <c r="U401" s="64"/>
      <c r="V401" s="64"/>
    </row>
    <row r="402" spans="1:22" ht="14.5" hidden="1" x14ac:dyDescent="0.35">
      <c r="A402" s="625" t="s">
        <v>623</v>
      </c>
      <c r="B402" s="106" t="s">
        <v>1014</v>
      </c>
      <c r="C402" s="560" t="s">
        <v>779</v>
      </c>
      <c r="D402" s="557" t="s">
        <v>553</v>
      </c>
      <c r="E402" s="30"/>
      <c r="F402" s="557" t="s">
        <v>551</v>
      </c>
      <c r="G402" s="30"/>
      <c r="H402" s="30"/>
      <c r="I402" s="557">
        <v>36192</v>
      </c>
      <c r="J402" s="557">
        <v>26144</v>
      </c>
      <c r="K402" s="30"/>
      <c r="L402" s="589">
        <f t="shared" si="114"/>
        <v>36192</v>
      </c>
      <c r="M402" s="589">
        <f t="shared" si="114"/>
        <v>26144</v>
      </c>
      <c r="N402" s="8"/>
      <c r="O402" s="221">
        <f>IF(P402="Yes",'MD Rates'!$H$1,R402)</f>
        <v>42826</v>
      </c>
      <c r="P402" s="11" t="str">
        <f t="shared" si="107"/>
        <v>No</v>
      </c>
      <c r="R402" s="256">
        <v>42826</v>
      </c>
      <c r="T402" s="64"/>
      <c r="U402" s="64"/>
      <c r="V402" s="64"/>
    </row>
    <row r="403" spans="1:22" ht="14.5" hidden="1" x14ac:dyDescent="0.35">
      <c r="A403" s="625" t="s">
        <v>623</v>
      </c>
      <c r="B403" s="106" t="s">
        <v>1014</v>
      </c>
      <c r="C403" s="560" t="s">
        <v>779</v>
      </c>
      <c r="D403" s="557" t="s">
        <v>554</v>
      </c>
      <c r="E403" s="30"/>
      <c r="F403" s="557" t="s">
        <v>551</v>
      </c>
      <c r="G403" s="30"/>
      <c r="H403" s="30"/>
      <c r="I403" s="557">
        <v>36192</v>
      </c>
      <c r="J403" s="557">
        <v>26144</v>
      </c>
      <c r="K403" s="30"/>
      <c r="L403" s="589">
        <f t="shared" si="114"/>
        <v>36192</v>
      </c>
      <c r="M403" s="589">
        <f t="shared" si="114"/>
        <v>26144</v>
      </c>
      <c r="N403" s="8"/>
      <c r="O403" s="221">
        <f>IF(P403="Yes",'MD Rates'!$H$1,R403)</f>
        <v>42826</v>
      </c>
      <c r="P403" s="11" t="str">
        <f t="shared" si="107"/>
        <v>No</v>
      </c>
      <c r="R403" s="256">
        <v>42826</v>
      </c>
      <c r="T403" s="64"/>
      <c r="U403" s="64"/>
      <c r="V403" s="64"/>
    </row>
    <row r="404" spans="1:22" ht="14.5" hidden="1" x14ac:dyDescent="0.35">
      <c r="A404" s="625" t="s">
        <v>623</v>
      </c>
      <c r="B404" s="106" t="s">
        <v>1014</v>
      </c>
      <c r="C404" s="560" t="s">
        <v>779</v>
      </c>
      <c r="D404" s="557" t="s">
        <v>555</v>
      </c>
      <c r="E404" s="30"/>
      <c r="F404" s="557" t="s">
        <v>551</v>
      </c>
      <c r="G404" s="30"/>
      <c r="H404" s="30"/>
      <c r="I404" s="557">
        <v>36192</v>
      </c>
      <c r="J404" s="557">
        <v>26144</v>
      </c>
      <c r="K404" s="30"/>
      <c r="L404" s="589">
        <f t="shared" si="114"/>
        <v>36192</v>
      </c>
      <c r="M404" s="589">
        <f t="shared" si="114"/>
        <v>26144</v>
      </c>
      <c r="N404" s="8"/>
      <c r="O404" s="221">
        <f>IF(P404="Yes",'MD Rates'!$H$1,R404)</f>
        <v>42826</v>
      </c>
      <c r="P404" s="11" t="str">
        <f t="shared" si="107"/>
        <v>No</v>
      </c>
      <c r="R404" s="256">
        <v>42826</v>
      </c>
      <c r="T404" s="64"/>
      <c r="U404" s="64"/>
      <c r="V404" s="64"/>
    </row>
    <row r="405" spans="1:22" ht="14.5" hidden="1" x14ac:dyDescent="0.35">
      <c r="A405" s="625" t="s">
        <v>623</v>
      </c>
      <c r="B405" s="106" t="s">
        <v>1014</v>
      </c>
      <c r="C405" s="560" t="s">
        <v>779</v>
      </c>
      <c r="D405" s="557" t="s">
        <v>556</v>
      </c>
      <c r="E405" s="30"/>
      <c r="F405" s="557" t="s">
        <v>551</v>
      </c>
      <c r="G405" s="30"/>
      <c r="H405" s="30"/>
      <c r="I405" s="557">
        <v>36192</v>
      </c>
      <c r="J405" s="557">
        <v>26144</v>
      </c>
      <c r="K405" s="30"/>
      <c r="L405" s="589">
        <f t="shared" si="114"/>
        <v>36192</v>
      </c>
      <c r="M405" s="589">
        <f t="shared" si="114"/>
        <v>26144</v>
      </c>
      <c r="N405" s="8"/>
      <c r="O405" s="221">
        <f>IF(P405="Yes",'MD Rates'!$H$1,R405)</f>
        <v>42826</v>
      </c>
      <c r="P405" s="11" t="str">
        <f t="shared" si="107"/>
        <v>No</v>
      </c>
      <c r="R405" s="256">
        <v>42826</v>
      </c>
      <c r="T405" s="64"/>
      <c r="U405" s="64"/>
      <c r="V405" s="64"/>
    </row>
    <row r="406" spans="1:22" ht="14.5" hidden="1" x14ac:dyDescent="0.35">
      <c r="A406" s="625" t="s">
        <v>623</v>
      </c>
      <c r="B406" s="106" t="s">
        <v>1014</v>
      </c>
      <c r="C406" s="560" t="s">
        <v>779</v>
      </c>
      <c r="D406" s="557" t="s">
        <v>557</v>
      </c>
      <c r="E406" s="30"/>
      <c r="F406" s="557" t="s">
        <v>551</v>
      </c>
      <c r="G406" s="30"/>
      <c r="H406" s="30"/>
      <c r="I406" s="557">
        <v>36192</v>
      </c>
      <c r="J406" s="557">
        <v>26144</v>
      </c>
      <c r="K406" s="30"/>
      <c r="L406" s="589">
        <f t="shared" si="114"/>
        <v>36192</v>
      </c>
      <c r="M406" s="589">
        <f t="shared" si="114"/>
        <v>26144</v>
      </c>
      <c r="N406" s="8"/>
      <c r="O406" s="221">
        <f>IF(P406="Yes",'MD Rates'!$H$1,R406)</f>
        <v>42826</v>
      </c>
      <c r="P406" s="11" t="str">
        <f t="shared" si="107"/>
        <v>No</v>
      </c>
      <c r="R406" s="256">
        <v>42826</v>
      </c>
      <c r="T406" s="64"/>
      <c r="U406" s="64"/>
      <c r="V406" s="64"/>
    </row>
    <row r="407" spans="1:22" ht="14.5" hidden="1" x14ac:dyDescent="0.35">
      <c r="A407" s="625" t="s">
        <v>623</v>
      </c>
      <c r="B407" s="106" t="s">
        <v>1014</v>
      </c>
      <c r="C407" s="560" t="s">
        <v>779</v>
      </c>
      <c r="D407" s="557" t="s">
        <v>558</v>
      </c>
      <c r="E407" s="30"/>
      <c r="F407" s="557" t="s">
        <v>551</v>
      </c>
      <c r="G407" s="30"/>
      <c r="H407" s="30"/>
      <c r="I407" s="557">
        <v>36192</v>
      </c>
      <c r="J407" s="557">
        <v>26144</v>
      </c>
      <c r="K407" s="30"/>
      <c r="L407" s="589">
        <f t="shared" si="114"/>
        <v>36192</v>
      </c>
      <c r="M407" s="589">
        <f t="shared" si="114"/>
        <v>26144</v>
      </c>
      <c r="N407" s="8"/>
      <c r="O407" s="221">
        <f>IF(P407="Yes",'MD Rates'!$H$1,R407)</f>
        <v>42826</v>
      </c>
      <c r="P407" s="11" t="str">
        <f t="shared" si="107"/>
        <v>No</v>
      </c>
      <c r="R407" s="256">
        <v>42826</v>
      </c>
      <c r="T407" s="64"/>
      <c r="U407" s="64"/>
      <c r="V407" s="64"/>
    </row>
    <row r="408" spans="1:22" ht="14.5" hidden="1" x14ac:dyDescent="0.35">
      <c r="A408" s="625" t="s">
        <v>623</v>
      </c>
      <c r="B408" s="106" t="s">
        <v>1014</v>
      </c>
      <c r="C408" s="560" t="s">
        <v>779</v>
      </c>
      <c r="D408" s="557" t="s">
        <v>559</v>
      </c>
      <c r="E408" s="30"/>
      <c r="F408" s="557" t="s">
        <v>551</v>
      </c>
      <c r="G408" s="30"/>
      <c r="H408" s="30"/>
      <c r="I408" s="557">
        <v>36192</v>
      </c>
      <c r="J408" s="557">
        <v>26144</v>
      </c>
      <c r="K408" s="30"/>
      <c r="L408" s="589">
        <f t="shared" ref="L408:M423" si="115">L407</f>
        <v>36192</v>
      </c>
      <c r="M408" s="589">
        <f t="shared" si="115"/>
        <v>26144</v>
      </c>
      <c r="N408" s="8"/>
      <c r="O408" s="221">
        <f>IF(P408="Yes",'MD Rates'!$H$1,R408)</f>
        <v>42826</v>
      </c>
      <c r="P408" s="11" t="str">
        <f t="shared" si="107"/>
        <v>No</v>
      </c>
      <c r="R408" s="256">
        <v>42826</v>
      </c>
      <c r="T408" s="64"/>
      <c r="U408" s="64"/>
      <c r="V408" s="64"/>
    </row>
    <row r="409" spans="1:22" ht="14.5" hidden="1" x14ac:dyDescent="0.35">
      <c r="A409" s="625" t="s">
        <v>623</v>
      </c>
      <c r="B409" s="106" t="s">
        <v>1014</v>
      </c>
      <c r="C409" s="560" t="s">
        <v>779</v>
      </c>
      <c r="D409" s="557" t="s">
        <v>560</v>
      </c>
      <c r="E409" s="30"/>
      <c r="F409" s="557" t="s">
        <v>551</v>
      </c>
      <c r="G409" s="30"/>
      <c r="H409" s="30"/>
      <c r="I409" s="557">
        <v>36192</v>
      </c>
      <c r="J409" s="557">
        <v>26144</v>
      </c>
      <c r="K409" s="30"/>
      <c r="L409" s="589">
        <f t="shared" si="115"/>
        <v>36192</v>
      </c>
      <c r="M409" s="589">
        <f t="shared" si="115"/>
        <v>26144</v>
      </c>
      <c r="N409" s="8"/>
      <c r="O409" s="221">
        <f>IF(P409="Yes",'MD Rates'!$H$1,R409)</f>
        <v>42826</v>
      </c>
      <c r="P409" s="11" t="str">
        <f t="shared" si="107"/>
        <v>No</v>
      </c>
      <c r="R409" s="256">
        <v>42826</v>
      </c>
      <c r="T409" s="64"/>
      <c r="U409" s="64"/>
      <c r="V409" s="64"/>
    </row>
    <row r="410" spans="1:22" ht="14.5" hidden="1" x14ac:dyDescent="0.35">
      <c r="A410" s="625" t="s">
        <v>623</v>
      </c>
      <c r="B410" s="106" t="s">
        <v>1014</v>
      </c>
      <c r="C410" s="560" t="s">
        <v>779</v>
      </c>
      <c r="D410" s="557" t="s">
        <v>561</v>
      </c>
      <c r="E410" s="30"/>
      <c r="F410" s="557" t="s">
        <v>551</v>
      </c>
      <c r="G410" s="30"/>
      <c r="H410" s="30"/>
      <c r="I410" s="557">
        <v>36192</v>
      </c>
      <c r="J410" s="557">
        <v>26144</v>
      </c>
      <c r="K410" s="30"/>
      <c r="L410" s="589">
        <f t="shared" si="115"/>
        <v>36192</v>
      </c>
      <c r="M410" s="589">
        <f t="shared" si="115"/>
        <v>26144</v>
      </c>
      <c r="N410" s="8"/>
      <c r="O410" s="221">
        <f>IF(P410="Yes",'MD Rates'!$H$1,R410)</f>
        <v>42826</v>
      </c>
      <c r="P410" s="11" t="str">
        <f t="shared" si="107"/>
        <v>No</v>
      </c>
      <c r="R410" s="256">
        <v>42826</v>
      </c>
      <c r="T410" s="64"/>
      <c r="U410" s="64"/>
      <c r="V410" s="64"/>
    </row>
    <row r="411" spans="1:22" ht="14.5" hidden="1" x14ac:dyDescent="0.35">
      <c r="A411" s="625" t="s">
        <v>623</v>
      </c>
      <c r="B411" s="106" t="s">
        <v>1014</v>
      </c>
      <c r="C411" s="560" t="s">
        <v>779</v>
      </c>
      <c r="D411" s="557" t="s">
        <v>562</v>
      </c>
      <c r="E411" s="30"/>
      <c r="F411" s="557" t="s">
        <v>551</v>
      </c>
      <c r="G411" s="30"/>
      <c r="H411" s="30"/>
      <c r="I411" s="557">
        <v>36192</v>
      </c>
      <c r="J411" s="557">
        <v>26144</v>
      </c>
      <c r="K411" s="30"/>
      <c r="L411" s="589">
        <f t="shared" si="115"/>
        <v>36192</v>
      </c>
      <c r="M411" s="589">
        <f t="shared" si="115"/>
        <v>26144</v>
      </c>
      <c r="N411" s="8"/>
      <c r="O411" s="221">
        <f>IF(P411="Yes",'MD Rates'!$H$1,R411)</f>
        <v>42826</v>
      </c>
      <c r="P411" s="11" t="str">
        <f t="shared" si="107"/>
        <v>No</v>
      </c>
      <c r="R411" s="256">
        <v>42826</v>
      </c>
      <c r="T411" s="64"/>
      <c r="U411" s="64"/>
      <c r="V411" s="64"/>
    </row>
    <row r="412" spans="1:22" ht="14.5" hidden="1" x14ac:dyDescent="0.35">
      <c r="A412" s="625" t="s">
        <v>623</v>
      </c>
      <c r="B412" s="106" t="s">
        <v>1014</v>
      </c>
      <c r="C412" s="560" t="s">
        <v>779</v>
      </c>
      <c r="D412" s="557" t="s">
        <v>563</v>
      </c>
      <c r="E412" s="30"/>
      <c r="F412" s="557" t="s">
        <v>551</v>
      </c>
      <c r="G412" s="30"/>
      <c r="H412" s="30"/>
      <c r="I412" s="557">
        <v>36192</v>
      </c>
      <c r="J412" s="557">
        <v>26144</v>
      </c>
      <c r="K412" s="30"/>
      <c r="L412" s="589">
        <f t="shared" si="115"/>
        <v>36192</v>
      </c>
      <c r="M412" s="589">
        <f t="shared" si="115"/>
        <v>26144</v>
      </c>
      <c r="N412" s="8"/>
      <c r="O412" s="221">
        <f>IF(P412="Yes",'MD Rates'!$H$1,R412)</f>
        <v>42826</v>
      </c>
      <c r="P412" s="11" t="str">
        <f t="shared" si="107"/>
        <v>No</v>
      </c>
      <c r="R412" s="256">
        <v>42826</v>
      </c>
      <c r="T412" s="64"/>
      <c r="U412" s="64"/>
      <c r="V412" s="64"/>
    </row>
    <row r="413" spans="1:22" ht="14.5" hidden="1" x14ac:dyDescent="0.35">
      <c r="A413" s="625" t="s">
        <v>623</v>
      </c>
      <c r="B413" s="106" t="s">
        <v>1014</v>
      </c>
      <c r="C413" s="560" t="s">
        <v>779</v>
      </c>
      <c r="D413" s="557" t="s">
        <v>564</v>
      </c>
      <c r="E413" s="30"/>
      <c r="F413" s="557" t="s">
        <v>551</v>
      </c>
      <c r="G413" s="30"/>
      <c r="H413" s="30"/>
      <c r="I413" s="557">
        <v>36192</v>
      </c>
      <c r="J413" s="557">
        <v>26144</v>
      </c>
      <c r="K413" s="30"/>
      <c r="L413" s="589">
        <f t="shared" si="115"/>
        <v>36192</v>
      </c>
      <c r="M413" s="589">
        <f t="shared" si="115"/>
        <v>26144</v>
      </c>
      <c r="N413" s="8"/>
      <c r="O413" s="221">
        <f>IF(P413="Yes",'MD Rates'!$H$1,R413)</f>
        <v>42826</v>
      </c>
      <c r="P413" s="11" t="str">
        <f t="shared" si="107"/>
        <v>No</v>
      </c>
      <c r="R413" s="256">
        <v>42826</v>
      </c>
      <c r="T413" s="64"/>
      <c r="U413" s="64"/>
      <c r="V413" s="64"/>
    </row>
    <row r="414" spans="1:22" ht="14.5" hidden="1" x14ac:dyDescent="0.35">
      <c r="A414" s="625" t="s">
        <v>623</v>
      </c>
      <c r="B414" s="106" t="s">
        <v>1014</v>
      </c>
      <c r="C414" s="560" t="s">
        <v>779</v>
      </c>
      <c r="D414" s="557" t="s">
        <v>565</v>
      </c>
      <c r="E414" s="30"/>
      <c r="F414" s="557" t="s">
        <v>551</v>
      </c>
      <c r="G414" s="30"/>
      <c r="H414" s="30"/>
      <c r="I414" s="557">
        <v>36192</v>
      </c>
      <c r="J414" s="557">
        <v>26144</v>
      </c>
      <c r="K414" s="30"/>
      <c r="L414" s="589">
        <f t="shared" si="115"/>
        <v>36192</v>
      </c>
      <c r="M414" s="589">
        <f t="shared" si="115"/>
        <v>26144</v>
      </c>
      <c r="N414" s="8"/>
      <c r="O414" s="221">
        <f>IF(P414="Yes",'MD Rates'!$H$1,R414)</f>
        <v>42826</v>
      </c>
      <c r="P414" s="11" t="str">
        <f t="shared" si="107"/>
        <v>No</v>
      </c>
      <c r="R414" s="256">
        <v>42826</v>
      </c>
      <c r="T414" s="64"/>
      <c r="U414" s="64"/>
      <c r="V414" s="64"/>
    </row>
    <row r="415" spans="1:22" ht="14.5" hidden="1" x14ac:dyDescent="0.35">
      <c r="A415" s="625" t="s">
        <v>623</v>
      </c>
      <c r="B415" s="106" t="s">
        <v>1014</v>
      </c>
      <c r="C415" s="560" t="s">
        <v>779</v>
      </c>
      <c r="D415" s="557" t="s">
        <v>566</v>
      </c>
      <c r="E415" s="30"/>
      <c r="F415" s="557" t="s">
        <v>551</v>
      </c>
      <c r="G415" s="30"/>
      <c r="H415" s="30"/>
      <c r="I415" s="557">
        <v>36192</v>
      </c>
      <c r="J415" s="557">
        <v>26144</v>
      </c>
      <c r="K415" s="30"/>
      <c r="L415" s="589">
        <f t="shared" si="115"/>
        <v>36192</v>
      </c>
      <c r="M415" s="589">
        <f t="shared" si="115"/>
        <v>26144</v>
      </c>
      <c r="N415" s="8"/>
      <c r="O415" s="221">
        <f>IF(P415="Yes",'MD Rates'!$H$1,R415)</f>
        <v>42826</v>
      </c>
      <c r="P415" s="11" t="str">
        <f t="shared" si="107"/>
        <v>No</v>
      </c>
      <c r="R415" s="256">
        <v>42826</v>
      </c>
      <c r="T415" s="64"/>
      <c r="U415" s="64"/>
      <c r="V415" s="64"/>
    </row>
    <row r="416" spans="1:22" ht="14.5" hidden="1" x14ac:dyDescent="0.35">
      <c r="A416" s="625" t="s">
        <v>623</v>
      </c>
      <c r="B416" s="106" t="s">
        <v>1014</v>
      </c>
      <c r="C416" s="560" t="s">
        <v>779</v>
      </c>
      <c r="D416" s="557" t="s">
        <v>567</v>
      </c>
      <c r="E416" s="30"/>
      <c r="F416" s="557" t="s">
        <v>551</v>
      </c>
      <c r="G416" s="30"/>
      <c r="H416" s="30"/>
      <c r="I416" s="557">
        <v>36192</v>
      </c>
      <c r="J416" s="557">
        <v>26144</v>
      </c>
      <c r="K416" s="30"/>
      <c r="L416" s="589">
        <f t="shared" si="115"/>
        <v>36192</v>
      </c>
      <c r="M416" s="589">
        <f t="shared" si="115"/>
        <v>26144</v>
      </c>
      <c r="N416" s="8"/>
      <c r="O416" s="221">
        <f>IF(P416="Yes",'MD Rates'!$H$1,R416)</f>
        <v>42826</v>
      </c>
      <c r="P416" s="11" t="str">
        <f t="shared" si="107"/>
        <v>No</v>
      </c>
      <c r="R416" s="256">
        <v>42826</v>
      </c>
      <c r="T416" s="64"/>
      <c r="U416" s="64"/>
      <c r="V416" s="64"/>
    </row>
    <row r="417" spans="1:22" ht="14.5" hidden="1" x14ac:dyDescent="0.35">
      <c r="A417" s="625" t="s">
        <v>623</v>
      </c>
      <c r="B417" s="106" t="s">
        <v>1014</v>
      </c>
      <c r="C417" s="560" t="s">
        <v>779</v>
      </c>
      <c r="D417" s="557" t="s">
        <v>568</v>
      </c>
      <c r="E417" s="30"/>
      <c r="F417" s="557" t="s">
        <v>551</v>
      </c>
      <c r="G417" s="30"/>
      <c r="H417" s="30"/>
      <c r="I417" s="557">
        <v>36192</v>
      </c>
      <c r="J417" s="557">
        <v>26144</v>
      </c>
      <c r="K417" s="30"/>
      <c r="L417" s="589">
        <f t="shared" si="115"/>
        <v>36192</v>
      </c>
      <c r="M417" s="589">
        <f t="shared" si="115"/>
        <v>26144</v>
      </c>
      <c r="N417" s="8"/>
      <c r="O417" s="221">
        <f>IF(P417="Yes",'MD Rates'!$H$1,R417)</f>
        <v>42826</v>
      </c>
      <c r="P417" s="11" t="str">
        <f t="shared" si="107"/>
        <v>No</v>
      </c>
      <c r="R417" s="256">
        <v>42826</v>
      </c>
      <c r="T417" s="64"/>
      <c r="U417" s="64"/>
      <c r="V417" s="64"/>
    </row>
    <row r="418" spans="1:22" ht="14.5" hidden="1" x14ac:dyDescent="0.35">
      <c r="A418" s="625" t="s">
        <v>623</v>
      </c>
      <c r="B418" s="106" t="s">
        <v>1014</v>
      </c>
      <c r="C418" s="560" t="s">
        <v>779</v>
      </c>
      <c r="D418" s="557" t="s">
        <v>569</v>
      </c>
      <c r="E418" s="30"/>
      <c r="F418" s="557" t="s">
        <v>551</v>
      </c>
      <c r="G418" s="30"/>
      <c r="H418" s="30"/>
      <c r="I418" s="557">
        <v>36192</v>
      </c>
      <c r="J418" s="557">
        <v>26144</v>
      </c>
      <c r="K418" s="30"/>
      <c r="L418" s="589">
        <f t="shared" si="115"/>
        <v>36192</v>
      </c>
      <c r="M418" s="589">
        <f t="shared" si="115"/>
        <v>26144</v>
      </c>
      <c r="N418" s="8"/>
      <c r="O418" s="221">
        <f>IF(P418="Yes",'MD Rates'!$H$1,R418)</f>
        <v>42826</v>
      </c>
      <c r="P418" s="11" t="str">
        <f t="shared" si="107"/>
        <v>No</v>
      </c>
      <c r="R418" s="256">
        <v>42826</v>
      </c>
      <c r="T418" s="64"/>
      <c r="U418" s="64"/>
      <c r="V418" s="64"/>
    </row>
    <row r="419" spans="1:22" ht="14.5" hidden="1" x14ac:dyDescent="0.35">
      <c r="A419" s="625" t="s">
        <v>623</v>
      </c>
      <c r="B419" s="106" t="s">
        <v>1014</v>
      </c>
      <c r="C419" s="560" t="s">
        <v>779</v>
      </c>
      <c r="D419" s="557" t="s">
        <v>570</v>
      </c>
      <c r="E419" s="30"/>
      <c r="F419" s="557" t="s">
        <v>551</v>
      </c>
      <c r="G419" s="30"/>
      <c r="H419" s="30"/>
      <c r="I419" s="557">
        <v>36192</v>
      </c>
      <c r="J419" s="557">
        <v>26144</v>
      </c>
      <c r="K419" s="30"/>
      <c r="L419" s="589">
        <f t="shared" si="115"/>
        <v>36192</v>
      </c>
      <c r="M419" s="589">
        <f t="shared" si="115"/>
        <v>26144</v>
      </c>
      <c r="N419" s="8"/>
      <c r="O419" s="221">
        <f>IF(P419="Yes",'MD Rates'!$H$1,R419)</f>
        <v>42826</v>
      </c>
      <c r="P419" s="11" t="str">
        <f t="shared" si="107"/>
        <v>No</v>
      </c>
      <c r="R419" s="256">
        <v>42826</v>
      </c>
      <c r="T419" s="64"/>
      <c r="U419" s="64"/>
      <c r="V419" s="64"/>
    </row>
    <row r="420" spans="1:22" ht="14.5" hidden="1" x14ac:dyDescent="0.35">
      <c r="A420" s="625" t="s">
        <v>623</v>
      </c>
      <c r="B420" s="106" t="s">
        <v>1014</v>
      </c>
      <c r="C420" s="560" t="s">
        <v>779</v>
      </c>
      <c r="D420" s="557" t="s">
        <v>571</v>
      </c>
      <c r="E420" s="30"/>
      <c r="F420" s="557" t="s">
        <v>551</v>
      </c>
      <c r="G420" s="30"/>
      <c r="H420" s="30"/>
      <c r="I420" s="557">
        <v>36192</v>
      </c>
      <c r="J420" s="557">
        <v>26144</v>
      </c>
      <c r="K420" s="30"/>
      <c r="L420" s="589">
        <f t="shared" si="115"/>
        <v>36192</v>
      </c>
      <c r="M420" s="589">
        <f t="shared" si="115"/>
        <v>26144</v>
      </c>
      <c r="N420" s="8"/>
      <c r="O420" s="221">
        <f>IF(P420="Yes",'MD Rates'!$H$1,R420)</f>
        <v>42826</v>
      </c>
      <c r="P420" s="11" t="str">
        <f t="shared" ref="P420:P490" si="116">IF(I420&lt;&gt;L420,"Yes","No")</f>
        <v>No</v>
      </c>
      <c r="R420" s="256">
        <v>42826</v>
      </c>
      <c r="T420" s="64"/>
      <c r="U420" s="64"/>
      <c r="V420" s="64"/>
    </row>
    <row r="421" spans="1:22" ht="14.5" hidden="1" x14ac:dyDescent="0.35">
      <c r="A421" s="625" t="s">
        <v>623</v>
      </c>
      <c r="B421" s="106" t="s">
        <v>1014</v>
      </c>
      <c r="C421" s="560" t="s">
        <v>779</v>
      </c>
      <c r="D421" s="557" t="s">
        <v>572</v>
      </c>
      <c r="E421" s="30"/>
      <c r="F421" s="557" t="s">
        <v>551</v>
      </c>
      <c r="G421" s="30"/>
      <c r="H421" s="30"/>
      <c r="I421" s="557">
        <v>36192</v>
      </c>
      <c r="J421" s="557">
        <v>26144</v>
      </c>
      <c r="K421" s="30"/>
      <c r="L421" s="589">
        <f t="shared" si="115"/>
        <v>36192</v>
      </c>
      <c r="M421" s="589">
        <f t="shared" si="115"/>
        <v>26144</v>
      </c>
      <c r="N421" s="8"/>
      <c r="O421" s="221">
        <f>IF(P421="Yes",'MD Rates'!$H$1,R421)</f>
        <v>42826</v>
      </c>
      <c r="P421" s="11" t="str">
        <f t="shared" si="116"/>
        <v>No</v>
      </c>
      <c r="R421" s="256">
        <v>42826</v>
      </c>
      <c r="T421" s="64"/>
      <c r="U421" s="64"/>
      <c r="V421" s="64"/>
    </row>
    <row r="422" spans="1:22" ht="14.5" hidden="1" x14ac:dyDescent="0.35">
      <c r="A422" s="625" t="s">
        <v>623</v>
      </c>
      <c r="B422" s="106" t="s">
        <v>1014</v>
      </c>
      <c r="C422" s="560" t="s">
        <v>779</v>
      </c>
      <c r="D422" s="557" t="s">
        <v>573</v>
      </c>
      <c r="E422" s="30"/>
      <c r="F422" s="557" t="s">
        <v>551</v>
      </c>
      <c r="G422" s="30"/>
      <c r="H422" s="30"/>
      <c r="I422" s="557">
        <v>36192</v>
      </c>
      <c r="J422" s="557">
        <v>26144</v>
      </c>
      <c r="K422" s="30"/>
      <c r="L422" s="589">
        <f t="shared" si="115"/>
        <v>36192</v>
      </c>
      <c r="M422" s="589">
        <f t="shared" si="115"/>
        <v>26144</v>
      </c>
      <c r="N422" s="8"/>
      <c r="O422" s="221">
        <f>IF(P422="Yes",'MD Rates'!$H$1,R422)</f>
        <v>42826</v>
      </c>
      <c r="P422" s="11" t="str">
        <f t="shared" si="116"/>
        <v>No</v>
      </c>
      <c r="R422" s="256">
        <v>42826</v>
      </c>
      <c r="T422" s="64"/>
      <c r="U422" s="64"/>
      <c r="V422" s="64"/>
    </row>
    <row r="423" spans="1:22" ht="14.5" hidden="1" x14ac:dyDescent="0.35">
      <c r="A423" s="625" t="s">
        <v>623</v>
      </c>
      <c r="B423" s="106" t="s">
        <v>1014</v>
      </c>
      <c r="C423" s="560" t="s">
        <v>779</v>
      </c>
      <c r="D423" s="557" t="s">
        <v>574</v>
      </c>
      <c r="E423" s="30"/>
      <c r="F423" s="557" t="s">
        <v>551</v>
      </c>
      <c r="G423" s="30"/>
      <c r="H423" s="30"/>
      <c r="I423" s="557">
        <v>36192</v>
      </c>
      <c r="J423" s="557">
        <v>26144</v>
      </c>
      <c r="K423" s="30"/>
      <c r="L423" s="589">
        <f t="shared" si="115"/>
        <v>36192</v>
      </c>
      <c r="M423" s="589">
        <f t="shared" si="115"/>
        <v>26144</v>
      </c>
      <c r="N423" s="8"/>
      <c r="O423" s="221">
        <f>IF(P423="Yes",'MD Rates'!$H$1,R423)</f>
        <v>42826</v>
      </c>
      <c r="P423" s="11" t="str">
        <f t="shared" si="116"/>
        <v>No</v>
      </c>
      <c r="R423" s="256">
        <v>42826</v>
      </c>
      <c r="T423" s="64"/>
      <c r="U423" s="64"/>
      <c r="V423" s="64"/>
    </row>
    <row r="424" spans="1:22" ht="14.5" hidden="1" x14ac:dyDescent="0.35">
      <c r="A424" s="625" t="s">
        <v>623</v>
      </c>
      <c r="B424" s="106" t="s">
        <v>1014</v>
      </c>
      <c r="C424" s="560" t="s">
        <v>779</v>
      </c>
      <c r="D424" s="557" t="s">
        <v>575</v>
      </c>
      <c r="E424" s="30"/>
      <c r="F424" s="557" t="s">
        <v>551</v>
      </c>
      <c r="G424" s="30"/>
      <c r="H424" s="30"/>
      <c r="I424" s="557">
        <v>36192</v>
      </c>
      <c r="J424" s="557">
        <v>26144</v>
      </c>
      <c r="K424" s="30"/>
      <c r="L424" s="589">
        <f t="shared" ref="L424:M439" si="117">L423</f>
        <v>36192</v>
      </c>
      <c r="M424" s="589">
        <f t="shared" si="117"/>
        <v>26144</v>
      </c>
      <c r="N424" s="8"/>
      <c r="O424" s="221">
        <f>IF(P424="Yes",'MD Rates'!$H$1,R424)</f>
        <v>42826</v>
      </c>
      <c r="P424" s="11" t="str">
        <f t="shared" si="116"/>
        <v>No</v>
      </c>
      <c r="R424" s="256">
        <v>42826</v>
      </c>
      <c r="T424" s="64"/>
      <c r="U424" s="64"/>
      <c r="V424" s="64"/>
    </row>
    <row r="425" spans="1:22" ht="14.5" hidden="1" x14ac:dyDescent="0.35">
      <c r="A425" s="625" t="s">
        <v>623</v>
      </c>
      <c r="B425" s="106" t="s">
        <v>1014</v>
      </c>
      <c r="C425" s="560" t="s">
        <v>779</v>
      </c>
      <c r="D425" s="557" t="s">
        <v>576</v>
      </c>
      <c r="E425" s="30"/>
      <c r="F425" s="557" t="s">
        <v>551</v>
      </c>
      <c r="G425" s="30"/>
      <c r="H425" s="30"/>
      <c r="I425" s="557">
        <v>36192</v>
      </c>
      <c r="J425" s="557">
        <v>26144</v>
      </c>
      <c r="K425" s="30"/>
      <c r="L425" s="589">
        <f t="shared" si="117"/>
        <v>36192</v>
      </c>
      <c r="M425" s="589">
        <f t="shared" si="117"/>
        <v>26144</v>
      </c>
      <c r="N425" s="8"/>
      <c r="O425" s="221">
        <f>IF(P425="Yes",'MD Rates'!$H$1,R425)</f>
        <v>42826</v>
      </c>
      <c r="P425" s="11" t="str">
        <f t="shared" si="116"/>
        <v>No</v>
      </c>
      <c r="R425" s="256">
        <v>42826</v>
      </c>
      <c r="T425" s="64"/>
      <c r="U425" s="64"/>
      <c r="V425" s="64"/>
    </row>
    <row r="426" spans="1:22" ht="14.5" hidden="1" x14ac:dyDescent="0.35">
      <c r="A426" s="625" t="s">
        <v>623</v>
      </c>
      <c r="B426" s="106" t="s">
        <v>1014</v>
      </c>
      <c r="C426" s="560" t="s">
        <v>779</v>
      </c>
      <c r="D426" s="557" t="s">
        <v>577</v>
      </c>
      <c r="E426" s="30"/>
      <c r="F426" s="557" t="s">
        <v>551</v>
      </c>
      <c r="G426" s="30"/>
      <c r="H426" s="30"/>
      <c r="I426" s="557">
        <v>36192</v>
      </c>
      <c r="J426" s="557">
        <v>26144</v>
      </c>
      <c r="K426" s="30"/>
      <c r="L426" s="589">
        <f t="shared" si="117"/>
        <v>36192</v>
      </c>
      <c r="M426" s="589">
        <f t="shared" si="117"/>
        <v>26144</v>
      </c>
      <c r="N426" s="8"/>
      <c r="O426" s="221">
        <f>IF(P426="Yes",'MD Rates'!$H$1,R426)</f>
        <v>42826</v>
      </c>
      <c r="P426" s="11" t="str">
        <f t="shared" si="116"/>
        <v>No</v>
      </c>
      <c r="R426" s="256">
        <v>42826</v>
      </c>
      <c r="T426" s="64"/>
      <c r="U426" s="64"/>
      <c r="V426" s="64"/>
    </row>
    <row r="427" spans="1:22" ht="14.5" hidden="1" x14ac:dyDescent="0.35">
      <c r="A427" s="625" t="s">
        <v>623</v>
      </c>
      <c r="B427" s="106" t="s">
        <v>1014</v>
      </c>
      <c r="C427" s="560" t="s">
        <v>779</v>
      </c>
      <c r="D427" s="557" t="s">
        <v>578</v>
      </c>
      <c r="E427" s="30"/>
      <c r="F427" s="557" t="s">
        <v>551</v>
      </c>
      <c r="G427" s="30"/>
      <c r="H427" s="30"/>
      <c r="I427" s="557">
        <v>36192</v>
      </c>
      <c r="J427" s="557">
        <v>26144</v>
      </c>
      <c r="K427" s="30"/>
      <c r="L427" s="589">
        <f t="shared" si="117"/>
        <v>36192</v>
      </c>
      <c r="M427" s="589">
        <f t="shared" si="117"/>
        <v>26144</v>
      </c>
      <c r="N427" s="8"/>
      <c r="O427" s="221">
        <f>IF(P427="Yes",'MD Rates'!$H$1,R427)</f>
        <v>42826</v>
      </c>
      <c r="P427" s="11" t="str">
        <f t="shared" si="116"/>
        <v>No</v>
      </c>
      <c r="R427" s="256">
        <v>42826</v>
      </c>
      <c r="T427" s="64"/>
      <c r="U427" s="64"/>
      <c r="V427" s="64"/>
    </row>
    <row r="428" spans="1:22" ht="14.5" hidden="1" x14ac:dyDescent="0.35">
      <c r="A428" s="625" t="s">
        <v>623</v>
      </c>
      <c r="B428" s="106" t="s">
        <v>1014</v>
      </c>
      <c r="C428" s="560" t="s">
        <v>779</v>
      </c>
      <c r="D428" s="557" t="s">
        <v>579</v>
      </c>
      <c r="E428" s="30"/>
      <c r="F428" s="557" t="s">
        <v>551</v>
      </c>
      <c r="G428" s="30"/>
      <c r="H428" s="30"/>
      <c r="I428" s="557">
        <v>36192</v>
      </c>
      <c r="J428" s="557">
        <v>26144</v>
      </c>
      <c r="K428" s="30"/>
      <c r="L428" s="589">
        <f t="shared" si="117"/>
        <v>36192</v>
      </c>
      <c r="M428" s="589">
        <f t="shared" si="117"/>
        <v>26144</v>
      </c>
      <c r="N428" s="8"/>
      <c r="O428" s="221">
        <f>IF(P428="Yes",'MD Rates'!$H$1,R428)</f>
        <v>42826</v>
      </c>
      <c r="P428" s="11" t="str">
        <f t="shared" si="116"/>
        <v>No</v>
      </c>
      <c r="R428" s="256">
        <v>42826</v>
      </c>
      <c r="T428" s="64"/>
      <c r="U428" s="64"/>
      <c r="V428" s="64"/>
    </row>
    <row r="429" spans="1:22" ht="14.5" hidden="1" x14ac:dyDescent="0.35">
      <c r="A429" s="625" t="s">
        <v>623</v>
      </c>
      <c r="B429" s="106" t="s">
        <v>1014</v>
      </c>
      <c r="C429" s="560" t="s">
        <v>779</v>
      </c>
      <c r="D429" s="557" t="s">
        <v>580</v>
      </c>
      <c r="E429" s="30"/>
      <c r="F429" s="557" t="s">
        <v>551</v>
      </c>
      <c r="G429" s="30"/>
      <c r="H429" s="30"/>
      <c r="I429" s="557">
        <v>36192</v>
      </c>
      <c r="J429" s="557">
        <v>26144</v>
      </c>
      <c r="K429" s="30"/>
      <c r="L429" s="589">
        <f t="shared" si="117"/>
        <v>36192</v>
      </c>
      <c r="M429" s="589">
        <f t="shared" si="117"/>
        <v>26144</v>
      </c>
      <c r="N429" s="8"/>
      <c r="O429" s="221">
        <f>IF(P429="Yes",'MD Rates'!$H$1,R429)</f>
        <v>42826</v>
      </c>
      <c r="P429" s="11" t="str">
        <f t="shared" si="116"/>
        <v>No</v>
      </c>
      <c r="R429" s="256">
        <v>42826</v>
      </c>
      <c r="T429" s="64"/>
      <c r="U429" s="64"/>
      <c r="V429" s="64"/>
    </row>
    <row r="430" spans="1:22" ht="14.5" hidden="1" x14ac:dyDescent="0.35">
      <c r="A430" s="625" t="s">
        <v>623</v>
      </c>
      <c r="B430" s="106" t="s">
        <v>1014</v>
      </c>
      <c r="C430" s="560" t="s">
        <v>779</v>
      </c>
      <c r="D430" s="557" t="s">
        <v>581</v>
      </c>
      <c r="E430" s="30"/>
      <c r="F430" s="557" t="s">
        <v>551</v>
      </c>
      <c r="G430" s="30"/>
      <c r="H430" s="30"/>
      <c r="I430" s="557">
        <v>36192</v>
      </c>
      <c r="J430" s="557">
        <v>26144</v>
      </c>
      <c r="K430" s="30"/>
      <c r="L430" s="589">
        <f t="shared" si="117"/>
        <v>36192</v>
      </c>
      <c r="M430" s="589">
        <f t="shared" si="117"/>
        <v>26144</v>
      </c>
      <c r="N430" s="8"/>
      <c r="O430" s="221">
        <f>IF(P430="Yes",'MD Rates'!$H$1,R430)</f>
        <v>42826</v>
      </c>
      <c r="P430" s="11" t="str">
        <f t="shared" si="116"/>
        <v>No</v>
      </c>
      <c r="R430" s="256">
        <v>42826</v>
      </c>
      <c r="T430" s="64"/>
      <c r="U430" s="64"/>
      <c r="V430" s="64"/>
    </row>
    <row r="431" spans="1:22" ht="14.5" hidden="1" x14ac:dyDescent="0.35">
      <c r="A431" s="625" t="s">
        <v>623</v>
      </c>
      <c r="B431" s="106" t="s">
        <v>1014</v>
      </c>
      <c r="C431" s="560" t="s">
        <v>779</v>
      </c>
      <c r="D431" s="557" t="s">
        <v>582</v>
      </c>
      <c r="E431" s="30"/>
      <c r="F431" s="557" t="s">
        <v>551</v>
      </c>
      <c r="G431" s="30"/>
      <c r="H431" s="30"/>
      <c r="I431" s="557">
        <v>36192</v>
      </c>
      <c r="J431" s="557">
        <v>26144</v>
      </c>
      <c r="K431" s="30"/>
      <c r="L431" s="589">
        <f t="shared" si="117"/>
        <v>36192</v>
      </c>
      <c r="M431" s="589">
        <f t="shared" si="117"/>
        <v>26144</v>
      </c>
      <c r="N431" s="8"/>
      <c r="O431" s="221">
        <f>IF(P431="Yes",'MD Rates'!$H$1,R431)</f>
        <v>42826</v>
      </c>
      <c r="P431" s="11" t="str">
        <f t="shared" si="116"/>
        <v>No</v>
      </c>
      <c r="R431" s="256">
        <v>42826</v>
      </c>
      <c r="T431" s="64"/>
      <c r="U431" s="64"/>
      <c r="V431" s="64"/>
    </row>
    <row r="432" spans="1:22" ht="14.5" hidden="1" x14ac:dyDescent="0.35">
      <c r="A432" s="625" t="s">
        <v>623</v>
      </c>
      <c r="B432" s="106" t="s">
        <v>1014</v>
      </c>
      <c r="C432" s="560" t="s">
        <v>779</v>
      </c>
      <c r="D432" s="557" t="s">
        <v>583</v>
      </c>
      <c r="E432" s="30"/>
      <c r="F432" s="557" t="s">
        <v>551</v>
      </c>
      <c r="G432" s="30"/>
      <c r="H432" s="30"/>
      <c r="I432" s="557">
        <v>36192</v>
      </c>
      <c r="J432" s="557">
        <v>26144</v>
      </c>
      <c r="K432" s="30"/>
      <c r="L432" s="589">
        <f t="shared" si="117"/>
        <v>36192</v>
      </c>
      <c r="M432" s="589">
        <f t="shared" si="117"/>
        <v>26144</v>
      </c>
      <c r="N432" s="8"/>
      <c r="O432" s="221">
        <f>IF(P432="Yes",'MD Rates'!$H$1,R432)</f>
        <v>42826</v>
      </c>
      <c r="P432" s="11" t="str">
        <f t="shared" si="116"/>
        <v>No</v>
      </c>
      <c r="R432" s="256">
        <v>42826</v>
      </c>
      <c r="T432" s="64"/>
      <c r="U432" s="64"/>
      <c r="V432" s="64"/>
    </row>
    <row r="433" spans="1:22" ht="14.5" hidden="1" x14ac:dyDescent="0.35">
      <c r="A433" s="625" t="s">
        <v>623</v>
      </c>
      <c r="B433" s="106" t="s">
        <v>1014</v>
      </c>
      <c r="C433" s="560" t="s">
        <v>779</v>
      </c>
      <c r="D433" s="557" t="s">
        <v>584</v>
      </c>
      <c r="E433" s="30"/>
      <c r="F433" s="557" t="s">
        <v>551</v>
      </c>
      <c r="G433" s="30"/>
      <c r="H433" s="30"/>
      <c r="I433" s="557">
        <v>36192</v>
      </c>
      <c r="J433" s="557">
        <v>26144</v>
      </c>
      <c r="K433" s="30"/>
      <c r="L433" s="589">
        <f t="shared" si="117"/>
        <v>36192</v>
      </c>
      <c r="M433" s="589">
        <f t="shared" si="117"/>
        <v>26144</v>
      </c>
      <c r="N433" s="8"/>
      <c r="O433" s="221">
        <f>IF(P433="Yes",'MD Rates'!$H$1,R433)</f>
        <v>42826</v>
      </c>
      <c r="P433" s="11" t="str">
        <f t="shared" si="116"/>
        <v>No</v>
      </c>
      <c r="R433" s="256">
        <v>42826</v>
      </c>
      <c r="T433" s="64"/>
      <c r="U433" s="64"/>
      <c r="V433" s="64"/>
    </row>
    <row r="434" spans="1:22" ht="14.5" hidden="1" x14ac:dyDescent="0.35">
      <c r="A434" s="625" t="s">
        <v>623</v>
      </c>
      <c r="B434" s="106" t="s">
        <v>1014</v>
      </c>
      <c r="C434" s="560" t="s">
        <v>779</v>
      </c>
      <c r="D434" s="557" t="s">
        <v>585</v>
      </c>
      <c r="E434" s="30"/>
      <c r="F434" s="557" t="s">
        <v>551</v>
      </c>
      <c r="G434" s="30"/>
      <c r="H434" s="30"/>
      <c r="I434" s="557">
        <v>36192</v>
      </c>
      <c r="J434" s="557">
        <v>26144</v>
      </c>
      <c r="K434" s="30"/>
      <c r="L434" s="589">
        <f t="shared" si="117"/>
        <v>36192</v>
      </c>
      <c r="M434" s="589">
        <f t="shared" si="117"/>
        <v>26144</v>
      </c>
      <c r="N434" s="8"/>
      <c r="O434" s="221">
        <f>IF(P434="Yes",'MD Rates'!$H$1,R434)</f>
        <v>42826</v>
      </c>
      <c r="P434" s="11" t="str">
        <f t="shared" si="116"/>
        <v>No</v>
      </c>
      <c r="R434" s="256">
        <v>42826</v>
      </c>
      <c r="T434" s="64"/>
      <c r="U434" s="64"/>
      <c r="V434" s="64"/>
    </row>
    <row r="435" spans="1:22" ht="14.5" hidden="1" x14ac:dyDescent="0.35">
      <c r="A435" s="625" t="s">
        <v>623</v>
      </c>
      <c r="B435" s="106" t="s">
        <v>1014</v>
      </c>
      <c r="C435" s="560" t="s">
        <v>779</v>
      </c>
      <c r="D435" s="557" t="s">
        <v>586</v>
      </c>
      <c r="E435" s="30"/>
      <c r="F435" s="557" t="s">
        <v>551</v>
      </c>
      <c r="G435" s="30"/>
      <c r="H435" s="30"/>
      <c r="I435" s="557">
        <v>36192</v>
      </c>
      <c r="J435" s="557">
        <v>26144</v>
      </c>
      <c r="K435" s="30"/>
      <c r="L435" s="589">
        <f t="shared" si="117"/>
        <v>36192</v>
      </c>
      <c r="M435" s="589">
        <f t="shared" si="117"/>
        <v>26144</v>
      </c>
      <c r="N435" s="8"/>
      <c r="O435" s="221">
        <f>IF(P435="Yes",'MD Rates'!$H$1,R435)</f>
        <v>42826</v>
      </c>
      <c r="P435" s="11" t="str">
        <f t="shared" si="116"/>
        <v>No</v>
      </c>
      <c r="R435" s="256">
        <v>42826</v>
      </c>
      <c r="T435" s="64"/>
      <c r="U435" s="64"/>
      <c r="V435" s="64"/>
    </row>
    <row r="436" spans="1:22" ht="14.5" hidden="1" x14ac:dyDescent="0.35">
      <c r="A436" s="625" t="s">
        <v>623</v>
      </c>
      <c r="B436" s="106" t="s">
        <v>1014</v>
      </c>
      <c r="C436" s="560" t="s">
        <v>779</v>
      </c>
      <c r="D436" s="557" t="s">
        <v>587</v>
      </c>
      <c r="E436" s="30"/>
      <c r="F436" s="557" t="s">
        <v>551</v>
      </c>
      <c r="G436" s="30"/>
      <c r="H436" s="30"/>
      <c r="I436" s="557">
        <v>36192</v>
      </c>
      <c r="J436" s="557">
        <v>26144</v>
      </c>
      <c r="K436" s="30"/>
      <c r="L436" s="589">
        <f t="shared" si="117"/>
        <v>36192</v>
      </c>
      <c r="M436" s="589">
        <f t="shared" si="117"/>
        <v>26144</v>
      </c>
      <c r="N436" s="8"/>
      <c r="O436" s="221">
        <f>IF(P436="Yes",'MD Rates'!$H$1,R436)</f>
        <v>42826</v>
      </c>
      <c r="P436" s="11" t="str">
        <f t="shared" si="116"/>
        <v>No</v>
      </c>
      <c r="R436" s="256">
        <v>42826</v>
      </c>
      <c r="T436" s="64"/>
      <c r="U436" s="64"/>
      <c r="V436" s="64"/>
    </row>
    <row r="437" spans="1:22" ht="14.5" hidden="1" x14ac:dyDescent="0.35">
      <c r="A437" s="625" t="s">
        <v>623</v>
      </c>
      <c r="B437" s="106" t="s">
        <v>1014</v>
      </c>
      <c r="C437" s="560" t="s">
        <v>779</v>
      </c>
      <c r="D437" s="557" t="s">
        <v>588</v>
      </c>
      <c r="E437" s="30"/>
      <c r="F437" s="557" t="s">
        <v>551</v>
      </c>
      <c r="G437" s="30"/>
      <c r="H437" s="30"/>
      <c r="I437" s="557">
        <v>36192</v>
      </c>
      <c r="J437" s="557">
        <v>26144</v>
      </c>
      <c r="K437" s="30"/>
      <c r="L437" s="589">
        <f t="shared" si="117"/>
        <v>36192</v>
      </c>
      <c r="M437" s="589">
        <f t="shared" si="117"/>
        <v>26144</v>
      </c>
      <c r="N437" s="8"/>
      <c r="O437" s="221">
        <f>IF(P437="Yes",'MD Rates'!$H$1,R437)</f>
        <v>42826</v>
      </c>
      <c r="P437" s="11" t="str">
        <f t="shared" si="116"/>
        <v>No</v>
      </c>
      <c r="R437" s="256">
        <v>42826</v>
      </c>
      <c r="T437" s="64"/>
      <c r="U437" s="64"/>
      <c r="V437" s="64"/>
    </row>
    <row r="438" spans="1:22" ht="14.5" hidden="1" x14ac:dyDescent="0.35">
      <c r="A438" s="625" t="s">
        <v>623</v>
      </c>
      <c r="B438" s="106" t="s">
        <v>1014</v>
      </c>
      <c r="C438" s="560" t="s">
        <v>779</v>
      </c>
      <c r="D438" s="557" t="s">
        <v>589</v>
      </c>
      <c r="E438" s="30"/>
      <c r="F438" s="557" t="s">
        <v>551</v>
      </c>
      <c r="G438" s="30"/>
      <c r="H438" s="30"/>
      <c r="I438" s="557">
        <v>36192</v>
      </c>
      <c r="J438" s="557">
        <v>26144</v>
      </c>
      <c r="K438" s="30"/>
      <c r="L438" s="589">
        <f t="shared" si="117"/>
        <v>36192</v>
      </c>
      <c r="M438" s="589">
        <f t="shared" si="117"/>
        <v>26144</v>
      </c>
      <c r="N438" s="8"/>
      <c r="O438" s="221">
        <f>IF(P438="Yes",'MD Rates'!$H$1,R438)</f>
        <v>42826</v>
      </c>
      <c r="P438" s="11" t="str">
        <f t="shared" si="116"/>
        <v>No</v>
      </c>
      <c r="R438" s="256">
        <v>42826</v>
      </c>
      <c r="T438" s="64"/>
      <c r="U438" s="64"/>
      <c r="V438" s="64"/>
    </row>
    <row r="439" spans="1:22" ht="14.5" hidden="1" x14ac:dyDescent="0.35">
      <c r="A439" s="625" t="s">
        <v>623</v>
      </c>
      <c r="B439" s="106" t="s">
        <v>1014</v>
      </c>
      <c r="C439" s="560" t="s">
        <v>779</v>
      </c>
      <c r="D439" s="557" t="s">
        <v>590</v>
      </c>
      <c r="E439" s="30"/>
      <c r="F439" s="557" t="s">
        <v>551</v>
      </c>
      <c r="G439" s="30"/>
      <c r="H439" s="30"/>
      <c r="I439" s="557">
        <v>36192</v>
      </c>
      <c r="J439" s="557">
        <v>26144</v>
      </c>
      <c r="K439" s="30"/>
      <c r="L439" s="589">
        <f t="shared" si="117"/>
        <v>36192</v>
      </c>
      <c r="M439" s="589">
        <f t="shared" si="117"/>
        <v>26144</v>
      </c>
      <c r="N439" s="8"/>
      <c r="O439" s="221">
        <f>IF(P439="Yes",'MD Rates'!$H$1,R439)</f>
        <v>42826</v>
      </c>
      <c r="P439" s="11" t="str">
        <f t="shared" si="116"/>
        <v>No</v>
      </c>
      <c r="R439" s="256">
        <v>42826</v>
      </c>
      <c r="T439" s="64"/>
      <c r="U439" s="64"/>
      <c r="V439" s="64"/>
    </row>
    <row r="440" spans="1:22" ht="14.5" hidden="1" x14ac:dyDescent="0.35">
      <c r="A440" s="625" t="s">
        <v>623</v>
      </c>
      <c r="B440" s="106" t="s">
        <v>1014</v>
      </c>
      <c r="C440" s="560" t="s">
        <v>779</v>
      </c>
      <c r="D440" s="557" t="s">
        <v>591</v>
      </c>
      <c r="E440" s="30"/>
      <c r="F440" s="557" t="s">
        <v>551</v>
      </c>
      <c r="G440" s="30"/>
      <c r="H440" s="30"/>
      <c r="I440" s="557">
        <v>36192</v>
      </c>
      <c r="J440" s="557">
        <v>26144</v>
      </c>
      <c r="K440" s="30"/>
      <c r="L440" s="589">
        <f t="shared" ref="L440:M455" si="118">L439</f>
        <v>36192</v>
      </c>
      <c r="M440" s="589">
        <f t="shared" si="118"/>
        <v>26144</v>
      </c>
      <c r="N440" s="8"/>
      <c r="O440" s="221">
        <f>IF(P440="Yes",'MD Rates'!$H$1,R440)</f>
        <v>42826</v>
      </c>
      <c r="P440" s="11" t="str">
        <f t="shared" si="116"/>
        <v>No</v>
      </c>
      <c r="R440" s="256">
        <v>42826</v>
      </c>
      <c r="T440" s="64"/>
      <c r="U440" s="64"/>
      <c r="V440" s="64"/>
    </row>
    <row r="441" spans="1:22" ht="14.5" hidden="1" x14ac:dyDescent="0.35">
      <c r="A441" s="625" t="s">
        <v>623</v>
      </c>
      <c r="B441" s="106" t="s">
        <v>1014</v>
      </c>
      <c r="C441" s="560" t="s">
        <v>779</v>
      </c>
      <c r="D441" s="557" t="s">
        <v>592</v>
      </c>
      <c r="E441" s="30"/>
      <c r="F441" s="557" t="s">
        <v>551</v>
      </c>
      <c r="G441" s="30"/>
      <c r="H441" s="30"/>
      <c r="I441" s="557">
        <v>36192</v>
      </c>
      <c r="J441" s="557">
        <v>26144</v>
      </c>
      <c r="K441" s="30"/>
      <c r="L441" s="589">
        <f t="shared" si="118"/>
        <v>36192</v>
      </c>
      <c r="M441" s="589">
        <f t="shared" si="118"/>
        <v>26144</v>
      </c>
      <c r="N441" s="8"/>
      <c r="O441" s="221">
        <f>IF(P441="Yes",'MD Rates'!$H$1,R441)</f>
        <v>42826</v>
      </c>
      <c r="P441" s="11" t="str">
        <f t="shared" si="116"/>
        <v>No</v>
      </c>
      <c r="R441" s="256">
        <v>42826</v>
      </c>
      <c r="T441" s="64"/>
      <c r="U441" s="64"/>
      <c r="V441" s="64"/>
    </row>
    <row r="442" spans="1:22" ht="14.5" hidden="1" x14ac:dyDescent="0.35">
      <c r="A442" s="625" t="s">
        <v>623</v>
      </c>
      <c r="B442" s="106" t="s">
        <v>1014</v>
      </c>
      <c r="C442" s="560" t="s">
        <v>779</v>
      </c>
      <c r="D442" s="557" t="s">
        <v>593</v>
      </c>
      <c r="E442" s="30"/>
      <c r="F442" s="557" t="s">
        <v>551</v>
      </c>
      <c r="G442" s="30"/>
      <c r="H442" s="30"/>
      <c r="I442" s="557">
        <v>36192</v>
      </c>
      <c r="J442" s="557">
        <v>26144</v>
      </c>
      <c r="K442" s="30"/>
      <c r="L442" s="589">
        <f t="shared" si="118"/>
        <v>36192</v>
      </c>
      <c r="M442" s="589">
        <f t="shared" si="118"/>
        <v>26144</v>
      </c>
      <c r="N442" s="8"/>
      <c r="O442" s="221">
        <f>IF(P442="Yes",'MD Rates'!$H$1,R442)</f>
        <v>42826</v>
      </c>
      <c r="P442" s="11" t="str">
        <f t="shared" si="116"/>
        <v>No</v>
      </c>
      <c r="R442" s="256">
        <v>42826</v>
      </c>
      <c r="T442" s="64"/>
      <c r="U442" s="64"/>
      <c r="V442" s="64"/>
    </row>
    <row r="443" spans="1:22" ht="14.5" hidden="1" x14ac:dyDescent="0.35">
      <c r="A443" s="625" t="s">
        <v>623</v>
      </c>
      <c r="B443" s="106" t="s">
        <v>1014</v>
      </c>
      <c r="C443" s="560" t="s">
        <v>779</v>
      </c>
      <c r="D443" s="557" t="s">
        <v>594</v>
      </c>
      <c r="E443" s="30"/>
      <c r="F443" s="557" t="s">
        <v>551</v>
      </c>
      <c r="G443" s="30"/>
      <c r="H443" s="30"/>
      <c r="I443" s="557">
        <v>36192</v>
      </c>
      <c r="J443" s="557">
        <v>26144</v>
      </c>
      <c r="K443" s="30"/>
      <c r="L443" s="589">
        <f t="shared" si="118"/>
        <v>36192</v>
      </c>
      <c r="M443" s="589">
        <f t="shared" si="118"/>
        <v>26144</v>
      </c>
      <c r="N443" s="8"/>
      <c r="O443" s="221">
        <f>IF(P443="Yes",'MD Rates'!$H$1,R443)</f>
        <v>42826</v>
      </c>
      <c r="P443" s="11" t="str">
        <f t="shared" si="116"/>
        <v>No</v>
      </c>
      <c r="R443" s="256">
        <v>42826</v>
      </c>
      <c r="T443" s="64"/>
      <c r="U443" s="64"/>
      <c r="V443" s="64"/>
    </row>
    <row r="444" spans="1:22" ht="14.5" hidden="1" x14ac:dyDescent="0.35">
      <c r="A444" s="625" t="s">
        <v>623</v>
      </c>
      <c r="B444" s="106" t="s">
        <v>1014</v>
      </c>
      <c r="C444" s="560" t="s">
        <v>779</v>
      </c>
      <c r="D444" s="557" t="s">
        <v>595</v>
      </c>
      <c r="E444" s="30"/>
      <c r="F444" s="557" t="s">
        <v>551</v>
      </c>
      <c r="G444" s="30"/>
      <c r="H444" s="30"/>
      <c r="I444" s="557">
        <v>36192</v>
      </c>
      <c r="J444" s="557">
        <v>26144</v>
      </c>
      <c r="K444" s="30"/>
      <c r="L444" s="589">
        <f t="shared" si="118"/>
        <v>36192</v>
      </c>
      <c r="M444" s="589">
        <f t="shared" si="118"/>
        <v>26144</v>
      </c>
      <c r="N444" s="8"/>
      <c r="O444" s="221">
        <f>IF(P444="Yes",'MD Rates'!$H$1,R444)</f>
        <v>42826</v>
      </c>
      <c r="P444" s="11" t="str">
        <f t="shared" si="116"/>
        <v>No</v>
      </c>
      <c r="R444" s="256">
        <v>42826</v>
      </c>
      <c r="T444" s="64"/>
      <c r="U444" s="64"/>
      <c r="V444" s="64"/>
    </row>
    <row r="445" spans="1:22" ht="14.5" hidden="1" x14ac:dyDescent="0.35">
      <c r="A445" s="625" t="s">
        <v>623</v>
      </c>
      <c r="B445" s="106" t="s">
        <v>1014</v>
      </c>
      <c r="C445" s="560" t="s">
        <v>779</v>
      </c>
      <c r="D445" s="557" t="s">
        <v>596</v>
      </c>
      <c r="E445" s="30"/>
      <c r="F445" s="557" t="s">
        <v>551</v>
      </c>
      <c r="G445" s="30"/>
      <c r="H445" s="30"/>
      <c r="I445" s="557">
        <v>36192</v>
      </c>
      <c r="J445" s="557">
        <v>26144</v>
      </c>
      <c r="K445" s="30"/>
      <c r="L445" s="589">
        <f t="shared" si="118"/>
        <v>36192</v>
      </c>
      <c r="M445" s="589">
        <f t="shared" si="118"/>
        <v>26144</v>
      </c>
      <c r="N445" s="8"/>
      <c r="O445" s="221">
        <f>IF(P445="Yes",'MD Rates'!$H$1,R445)</f>
        <v>42826</v>
      </c>
      <c r="P445" s="11" t="str">
        <f t="shared" si="116"/>
        <v>No</v>
      </c>
      <c r="R445" s="256">
        <v>42826</v>
      </c>
      <c r="T445" s="64"/>
      <c r="U445" s="64"/>
      <c r="V445" s="64"/>
    </row>
    <row r="446" spans="1:22" ht="14.5" hidden="1" x14ac:dyDescent="0.35">
      <c r="A446" s="625" t="s">
        <v>623</v>
      </c>
      <c r="B446" s="106" t="s">
        <v>1014</v>
      </c>
      <c r="C446" s="560" t="s">
        <v>779</v>
      </c>
      <c r="D446" s="557" t="s">
        <v>597</v>
      </c>
      <c r="E446" s="30"/>
      <c r="F446" s="557" t="s">
        <v>551</v>
      </c>
      <c r="G446" s="30"/>
      <c r="H446" s="30"/>
      <c r="I446" s="557">
        <v>36192</v>
      </c>
      <c r="J446" s="557">
        <v>26144</v>
      </c>
      <c r="K446" s="30"/>
      <c r="L446" s="589">
        <f t="shared" si="118"/>
        <v>36192</v>
      </c>
      <c r="M446" s="589">
        <f t="shared" si="118"/>
        <v>26144</v>
      </c>
      <c r="N446" s="8"/>
      <c r="O446" s="221">
        <f>IF(P446="Yes",'MD Rates'!$H$1,R446)</f>
        <v>42826</v>
      </c>
      <c r="P446" s="11" t="str">
        <f t="shared" si="116"/>
        <v>No</v>
      </c>
      <c r="R446" s="256">
        <v>42826</v>
      </c>
      <c r="T446" s="64"/>
      <c r="U446" s="64"/>
      <c r="V446" s="64"/>
    </row>
    <row r="447" spans="1:22" ht="14.5" hidden="1" x14ac:dyDescent="0.35">
      <c r="A447" s="625" t="s">
        <v>623</v>
      </c>
      <c r="B447" s="106" t="s">
        <v>1014</v>
      </c>
      <c r="C447" s="560" t="s">
        <v>779</v>
      </c>
      <c r="D447" s="557" t="s">
        <v>598</v>
      </c>
      <c r="E447" s="30"/>
      <c r="F447" s="557" t="s">
        <v>551</v>
      </c>
      <c r="G447" s="30"/>
      <c r="H447" s="30"/>
      <c r="I447" s="557">
        <v>36192</v>
      </c>
      <c r="J447" s="557">
        <v>26144</v>
      </c>
      <c r="K447" s="30"/>
      <c r="L447" s="589">
        <f t="shared" si="118"/>
        <v>36192</v>
      </c>
      <c r="M447" s="589">
        <f t="shared" si="118"/>
        <v>26144</v>
      </c>
      <c r="N447" s="8"/>
      <c r="O447" s="221">
        <f>IF(P447="Yes",'MD Rates'!$H$1,R447)</f>
        <v>42826</v>
      </c>
      <c r="P447" s="11" t="str">
        <f t="shared" si="116"/>
        <v>No</v>
      </c>
      <c r="R447" s="256">
        <v>42826</v>
      </c>
      <c r="T447" s="64"/>
      <c r="U447" s="64"/>
      <c r="V447" s="64"/>
    </row>
    <row r="448" spans="1:22" ht="14.5" hidden="1" x14ac:dyDescent="0.35">
      <c r="A448" s="625" t="s">
        <v>623</v>
      </c>
      <c r="B448" s="106" t="s">
        <v>1014</v>
      </c>
      <c r="C448" s="560" t="s">
        <v>779</v>
      </c>
      <c r="D448" s="557" t="s">
        <v>599</v>
      </c>
      <c r="E448" s="30"/>
      <c r="F448" s="557" t="s">
        <v>551</v>
      </c>
      <c r="G448" s="30"/>
      <c r="H448" s="30"/>
      <c r="I448" s="557">
        <v>36192</v>
      </c>
      <c r="J448" s="557">
        <v>26144</v>
      </c>
      <c r="K448" s="30"/>
      <c r="L448" s="589">
        <f t="shared" si="118"/>
        <v>36192</v>
      </c>
      <c r="M448" s="589">
        <f t="shared" si="118"/>
        <v>26144</v>
      </c>
      <c r="N448" s="8"/>
      <c r="O448" s="221">
        <f>IF(P448="Yes",'MD Rates'!$H$1,R448)</f>
        <v>42826</v>
      </c>
      <c r="P448" s="11" t="str">
        <f t="shared" si="116"/>
        <v>No</v>
      </c>
      <c r="R448" s="256">
        <v>42826</v>
      </c>
      <c r="T448" s="64"/>
      <c r="U448" s="64"/>
      <c r="V448" s="64"/>
    </row>
    <row r="449" spans="1:22" ht="14.5" hidden="1" x14ac:dyDescent="0.35">
      <c r="A449" s="625" t="s">
        <v>623</v>
      </c>
      <c r="B449" s="106" t="s">
        <v>1014</v>
      </c>
      <c r="C449" s="560" t="s">
        <v>779</v>
      </c>
      <c r="D449" s="557" t="s">
        <v>600</v>
      </c>
      <c r="E449" s="30"/>
      <c r="F449" s="557" t="s">
        <v>551</v>
      </c>
      <c r="G449" s="30"/>
      <c r="H449" s="30"/>
      <c r="I449" s="557">
        <v>36192</v>
      </c>
      <c r="J449" s="557">
        <v>26144</v>
      </c>
      <c r="K449" s="30"/>
      <c r="L449" s="589">
        <f t="shared" si="118"/>
        <v>36192</v>
      </c>
      <c r="M449" s="589">
        <f t="shared" si="118"/>
        <v>26144</v>
      </c>
      <c r="N449" s="8"/>
      <c r="O449" s="221">
        <f>IF(P449="Yes",'MD Rates'!$H$1,R449)</f>
        <v>42826</v>
      </c>
      <c r="P449" s="11" t="str">
        <f t="shared" si="116"/>
        <v>No</v>
      </c>
      <c r="R449" s="256">
        <v>42826</v>
      </c>
      <c r="T449" s="64"/>
      <c r="U449" s="64"/>
      <c r="V449" s="64"/>
    </row>
    <row r="450" spans="1:22" ht="14.5" hidden="1" x14ac:dyDescent="0.35">
      <c r="A450" s="625" t="s">
        <v>623</v>
      </c>
      <c r="B450" s="106" t="s">
        <v>1014</v>
      </c>
      <c r="C450" s="560" t="s">
        <v>779</v>
      </c>
      <c r="D450" s="557" t="s">
        <v>601</v>
      </c>
      <c r="E450" s="30"/>
      <c r="F450" s="557" t="s">
        <v>551</v>
      </c>
      <c r="G450" s="30"/>
      <c r="H450" s="30"/>
      <c r="I450" s="557">
        <v>36192</v>
      </c>
      <c r="J450" s="557">
        <v>26144</v>
      </c>
      <c r="K450" s="30"/>
      <c r="L450" s="589">
        <f t="shared" si="118"/>
        <v>36192</v>
      </c>
      <c r="M450" s="589">
        <f t="shared" si="118"/>
        <v>26144</v>
      </c>
      <c r="N450" s="8"/>
      <c r="O450" s="221">
        <f>IF(P450="Yes",'MD Rates'!$H$1,R450)</f>
        <v>42826</v>
      </c>
      <c r="P450" s="11" t="str">
        <f t="shared" si="116"/>
        <v>No</v>
      </c>
      <c r="R450" s="256">
        <v>42826</v>
      </c>
      <c r="T450" s="64"/>
      <c r="U450" s="64"/>
      <c r="V450" s="64"/>
    </row>
    <row r="451" spans="1:22" ht="14.5" hidden="1" x14ac:dyDescent="0.35">
      <c r="A451" s="625" t="s">
        <v>623</v>
      </c>
      <c r="B451" s="106" t="s">
        <v>1014</v>
      </c>
      <c r="C451" s="560" t="s">
        <v>779</v>
      </c>
      <c r="D451" s="557" t="s">
        <v>602</v>
      </c>
      <c r="E451" s="30"/>
      <c r="F451" s="557" t="s">
        <v>551</v>
      </c>
      <c r="G451" s="30"/>
      <c r="H451" s="30"/>
      <c r="I451" s="557">
        <v>36192</v>
      </c>
      <c r="J451" s="557">
        <v>26144</v>
      </c>
      <c r="K451" s="30"/>
      <c r="L451" s="589">
        <f t="shared" si="118"/>
        <v>36192</v>
      </c>
      <c r="M451" s="589">
        <f t="shared" si="118"/>
        <v>26144</v>
      </c>
      <c r="N451" s="8"/>
      <c r="O451" s="221">
        <f>IF(P451="Yes",'MD Rates'!$H$1,R451)</f>
        <v>42826</v>
      </c>
      <c r="P451" s="11" t="str">
        <f t="shared" si="116"/>
        <v>No</v>
      </c>
      <c r="R451" s="256">
        <v>42826</v>
      </c>
      <c r="T451" s="64"/>
      <c r="U451" s="64"/>
      <c r="V451" s="64"/>
    </row>
    <row r="452" spans="1:22" ht="14.5" hidden="1" x14ac:dyDescent="0.35">
      <c r="A452" s="625" t="s">
        <v>623</v>
      </c>
      <c r="B452" s="106" t="s">
        <v>1014</v>
      </c>
      <c r="C452" s="560" t="s">
        <v>779</v>
      </c>
      <c r="D452" s="557" t="s">
        <v>603</v>
      </c>
      <c r="E452" s="30"/>
      <c r="F452" s="557" t="s">
        <v>551</v>
      </c>
      <c r="G452" s="30"/>
      <c r="H452" s="30"/>
      <c r="I452" s="557">
        <v>36192</v>
      </c>
      <c r="J452" s="557">
        <v>26144</v>
      </c>
      <c r="K452" s="30"/>
      <c r="L452" s="589">
        <f t="shared" si="118"/>
        <v>36192</v>
      </c>
      <c r="M452" s="589">
        <f t="shared" si="118"/>
        <v>26144</v>
      </c>
      <c r="N452" s="8"/>
      <c r="O452" s="221">
        <f>IF(P452="Yes",'MD Rates'!$H$1,R452)</f>
        <v>42826</v>
      </c>
      <c r="P452" s="11" t="str">
        <f t="shared" si="116"/>
        <v>No</v>
      </c>
      <c r="R452" s="256">
        <v>42826</v>
      </c>
      <c r="T452" s="64"/>
      <c r="U452" s="64"/>
      <c r="V452" s="64"/>
    </row>
    <row r="453" spans="1:22" ht="14.5" hidden="1" x14ac:dyDescent="0.35">
      <c r="A453" s="625" t="s">
        <v>623</v>
      </c>
      <c r="B453" s="106" t="s">
        <v>1014</v>
      </c>
      <c r="C453" s="560" t="s">
        <v>779</v>
      </c>
      <c r="D453" s="557" t="s">
        <v>604</v>
      </c>
      <c r="E453" s="30"/>
      <c r="F453" s="557" t="s">
        <v>551</v>
      </c>
      <c r="G453" s="30"/>
      <c r="H453" s="30"/>
      <c r="I453" s="557">
        <v>36192</v>
      </c>
      <c r="J453" s="557">
        <v>26144</v>
      </c>
      <c r="K453" s="30"/>
      <c r="L453" s="589">
        <f t="shared" si="118"/>
        <v>36192</v>
      </c>
      <c r="M453" s="589">
        <f t="shared" si="118"/>
        <v>26144</v>
      </c>
      <c r="N453" s="8"/>
      <c r="O453" s="221">
        <f>IF(P453="Yes",'MD Rates'!$H$1,R453)</f>
        <v>42826</v>
      </c>
      <c r="P453" s="11" t="str">
        <f t="shared" si="116"/>
        <v>No</v>
      </c>
      <c r="R453" s="256">
        <v>42826</v>
      </c>
      <c r="T453" s="64"/>
      <c r="U453" s="64"/>
      <c r="V453" s="64"/>
    </row>
    <row r="454" spans="1:22" ht="14.5" hidden="1" x14ac:dyDescent="0.35">
      <c r="A454" s="625" t="s">
        <v>623</v>
      </c>
      <c r="B454" s="106" t="s">
        <v>1014</v>
      </c>
      <c r="C454" s="560" t="s">
        <v>779</v>
      </c>
      <c r="D454" s="557" t="s">
        <v>605</v>
      </c>
      <c r="E454" s="30"/>
      <c r="F454" s="557" t="s">
        <v>551</v>
      </c>
      <c r="G454" s="30"/>
      <c r="H454" s="30"/>
      <c r="I454" s="557">
        <v>36192</v>
      </c>
      <c r="J454" s="557">
        <v>26144</v>
      </c>
      <c r="K454" s="30"/>
      <c r="L454" s="589">
        <f t="shared" si="118"/>
        <v>36192</v>
      </c>
      <c r="M454" s="589">
        <f t="shared" si="118"/>
        <v>26144</v>
      </c>
      <c r="N454" s="8"/>
      <c r="O454" s="221">
        <f>IF(P454="Yes",'MD Rates'!$H$1,R454)</f>
        <v>42826</v>
      </c>
      <c r="P454" s="11" t="str">
        <f t="shared" si="116"/>
        <v>No</v>
      </c>
      <c r="R454" s="256">
        <v>42826</v>
      </c>
      <c r="T454" s="64"/>
      <c r="U454" s="64"/>
      <c r="V454" s="64"/>
    </row>
    <row r="455" spans="1:22" ht="14.5" hidden="1" x14ac:dyDescent="0.35">
      <c r="A455" s="625" t="s">
        <v>623</v>
      </c>
      <c r="B455" s="106" t="s">
        <v>1014</v>
      </c>
      <c r="C455" s="560" t="s">
        <v>779</v>
      </c>
      <c r="D455" s="557" t="s">
        <v>606</v>
      </c>
      <c r="E455" s="30"/>
      <c r="F455" s="557" t="s">
        <v>551</v>
      </c>
      <c r="G455" s="30"/>
      <c r="H455" s="30"/>
      <c r="I455" s="557">
        <v>36192</v>
      </c>
      <c r="J455" s="557">
        <v>26144</v>
      </c>
      <c r="K455" s="30"/>
      <c r="L455" s="589">
        <f t="shared" si="118"/>
        <v>36192</v>
      </c>
      <c r="M455" s="589">
        <f t="shared" si="118"/>
        <v>26144</v>
      </c>
      <c r="N455" s="8"/>
      <c r="O455" s="221">
        <f>IF(P455="Yes",'MD Rates'!$H$1,R455)</f>
        <v>42826</v>
      </c>
      <c r="P455" s="11" t="str">
        <f t="shared" si="116"/>
        <v>No</v>
      </c>
      <c r="R455" s="256">
        <v>42826</v>
      </c>
      <c r="T455" s="64"/>
      <c r="U455" s="64"/>
      <c r="V455" s="64"/>
    </row>
    <row r="456" spans="1:22" ht="14.5" hidden="1" x14ac:dyDescent="0.35">
      <c r="A456" s="625" t="s">
        <v>623</v>
      </c>
      <c r="B456" s="106" t="s">
        <v>1014</v>
      </c>
      <c r="C456" s="560" t="s">
        <v>779</v>
      </c>
      <c r="D456" s="557" t="s">
        <v>607</v>
      </c>
      <c r="E456" s="30"/>
      <c r="F456" s="557" t="s">
        <v>551</v>
      </c>
      <c r="G456" s="30"/>
      <c r="H456" s="30"/>
      <c r="I456" s="557">
        <v>36192</v>
      </c>
      <c r="J456" s="557">
        <v>26144</v>
      </c>
      <c r="K456" s="30"/>
      <c r="L456" s="589">
        <f t="shared" ref="L456:M471" si="119">L455</f>
        <v>36192</v>
      </c>
      <c r="M456" s="589">
        <f t="shared" si="119"/>
        <v>26144</v>
      </c>
      <c r="N456" s="8"/>
      <c r="O456" s="221">
        <f>IF(P456="Yes",'MD Rates'!$H$1,R456)</f>
        <v>42826</v>
      </c>
      <c r="P456" s="11" t="str">
        <f t="shared" si="116"/>
        <v>No</v>
      </c>
      <c r="R456" s="256">
        <v>42826</v>
      </c>
      <c r="T456" s="64"/>
      <c r="U456" s="64"/>
      <c r="V456" s="64"/>
    </row>
    <row r="457" spans="1:22" ht="14.5" hidden="1" x14ac:dyDescent="0.35">
      <c r="A457" s="625" t="s">
        <v>623</v>
      </c>
      <c r="B457" s="106" t="s">
        <v>1014</v>
      </c>
      <c r="C457" s="560" t="s">
        <v>779</v>
      </c>
      <c r="D457" s="557" t="s">
        <v>608</v>
      </c>
      <c r="E457" s="30"/>
      <c r="F457" s="557" t="s">
        <v>551</v>
      </c>
      <c r="G457" s="30"/>
      <c r="H457" s="30"/>
      <c r="I457" s="557">
        <v>36192</v>
      </c>
      <c r="J457" s="557">
        <v>26144</v>
      </c>
      <c r="K457" s="30"/>
      <c r="L457" s="589">
        <f t="shared" si="119"/>
        <v>36192</v>
      </c>
      <c r="M457" s="589">
        <f t="shared" si="119"/>
        <v>26144</v>
      </c>
      <c r="N457" s="8"/>
      <c r="O457" s="221">
        <f>IF(P457="Yes",'MD Rates'!$H$1,R457)</f>
        <v>42826</v>
      </c>
      <c r="P457" s="11" t="str">
        <f t="shared" si="116"/>
        <v>No</v>
      </c>
      <c r="R457" s="256">
        <v>42826</v>
      </c>
      <c r="T457" s="64"/>
      <c r="U457" s="64"/>
      <c r="V457" s="64"/>
    </row>
    <row r="458" spans="1:22" ht="14.5" hidden="1" x14ac:dyDescent="0.35">
      <c r="A458" s="625" t="s">
        <v>623</v>
      </c>
      <c r="B458" s="106" t="s">
        <v>1014</v>
      </c>
      <c r="C458" s="560" t="s">
        <v>779</v>
      </c>
      <c r="D458" s="557" t="s">
        <v>609</v>
      </c>
      <c r="E458" s="30"/>
      <c r="F458" s="557" t="s">
        <v>551</v>
      </c>
      <c r="G458" s="30"/>
      <c r="H458" s="30"/>
      <c r="I458" s="557">
        <v>36192</v>
      </c>
      <c r="J458" s="557">
        <v>26144</v>
      </c>
      <c r="K458" s="30"/>
      <c r="L458" s="589">
        <f t="shared" si="119"/>
        <v>36192</v>
      </c>
      <c r="M458" s="589">
        <f t="shared" si="119"/>
        <v>26144</v>
      </c>
      <c r="N458" s="8"/>
      <c r="O458" s="221">
        <f>IF(P458="Yes",'MD Rates'!$H$1,R458)</f>
        <v>42826</v>
      </c>
      <c r="P458" s="11" t="str">
        <f t="shared" si="116"/>
        <v>No</v>
      </c>
      <c r="R458" s="256">
        <v>42826</v>
      </c>
      <c r="T458" s="64"/>
      <c r="U458" s="64"/>
      <c r="V458" s="64"/>
    </row>
    <row r="459" spans="1:22" ht="14.5" hidden="1" x14ac:dyDescent="0.35">
      <c r="A459" s="625" t="s">
        <v>623</v>
      </c>
      <c r="B459" s="106" t="s">
        <v>1014</v>
      </c>
      <c r="C459" s="560" t="s">
        <v>779</v>
      </c>
      <c r="D459" s="557" t="s">
        <v>610</v>
      </c>
      <c r="E459" s="30"/>
      <c r="F459" s="557" t="s">
        <v>551</v>
      </c>
      <c r="G459" s="30"/>
      <c r="H459" s="30"/>
      <c r="I459" s="557">
        <v>36192</v>
      </c>
      <c r="J459" s="557">
        <v>26144</v>
      </c>
      <c r="K459" s="30"/>
      <c r="L459" s="589">
        <f t="shared" si="119"/>
        <v>36192</v>
      </c>
      <c r="M459" s="589">
        <f t="shared" si="119"/>
        <v>26144</v>
      </c>
      <c r="N459" s="8"/>
      <c r="O459" s="221">
        <f>IF(P459="Yes",'MD Rates'!$H$1,R459)</f>
        <v>42826</v>
      </c>
      <c r="P459" s="11" t="str">
        <f t="shared" si="116"/>
        <v>No</v>
      </c>
      <c r="R459" s="256">
        <v>42826</v>
      </c>
      <c r="T459" s="64"/>
      <c r="U459" s="64"/>
      <c r="V459" s="64"/>
    </row>
    <row r="460" spans="1:22" ht="14.5" hidden="1" x14ac:dyDescent="0.35">
      <c r="A460" s="625" t="s">
        <v>623</v>
      </c>
      <c r="B460" s="106" t="s">
        <v>1014</v>
      </c>
      <c r="C460" s="560" t="s">
        <v>779</v>
      </c>
      <c r="D460" s="557" t="s">
        <v>611</v>
      </c>
      <c r="E460" s="30"/>
      <c r="F460" s="557" t="s">
        <v>551</v>
      </c>
      <c r="G460" s="30"/>
      <c r="H460" s="30"/>
      <c r="I460" s="557">
        <v>36192</v>
      </c>
      <c r="J460" s="557">
        <v>26144</v>
      </c>
      <c r="K460" s="30"/>
      <c r="L460" s="589">
        <f t="shared" si="119"/>
        <v>36192</v>
      </c>
      <c r="M460" s="589">
        <f t="shared" si="119"/>
        <v>26144</v>
      </c>
      <c r="N460" s="8"/>
      <c r="O460" s="221">
        <f>IF(P460="Yes",'MD Rates'!$H$1,R460)</f>
        <v>42826</v>
      </c>
      <c r="P460" s="11" t="str">
        <f t="shared" si="116"/>
        <v>No</v>
      </c>
      <c r="R460" s="256">
        <v>42826</v>
      </c>
      <c r="T460" s="64"/>
      <c r="U460" s="64"/>
      <c r="V460" s="64"/>
    </row>
    <row r="461" spans="1:22" ht="14.5" hidden="1" x14ac:dyDescent="0.35">
      <c r="A461" s="625" t="s">
        <v>623</v>
      </c>
      <c r="B461" s="106" t="s">
        <v>1014</v>
      </c>
      <c r="C461" s="560" t="s">
        <v>779</v>
      </c>
      <c r="D461" s="557" t="s">
        <v>612</v>
      </c>
      <c r="E461" s="30"/>
      <c r="F461" s="557" t="s">
        <v>551</v>
      </c>
      <c r="G461" s="30"/>
      <c r="H461" s="30"/>
      <c r="I461" s="557">
        <v>36192</v>
      </c>
      <c r="J461" s="557">
        <v>26144</v>
      </c>
      <c r="K461" s="30"/>
      <c r="L461" s="589">
        <f t="shared" si="119"/>
        <v>36192</v>
      </c>
      <c r="M461" s="589">
        <f t="shared" si="119"/>
        <v>26144</v>
      </c>
      <c r="N461" s="8"/>
      <c r="O461" s="221">
        <f>IF(P461="Yes",'MD Rates'!$H$1,R461)</f>
        <v>42826</v>
      </c>
      <c r="P461" s="11" t="str">
        <f t="shared" si="116"/>
        <v>No</v>
      </c>
      <c r="R461" s="256">
        <v>42826</v>
      </c>
      <c r="T461" s="64"/>
      <c r="U461" s="64"/>
      <c r="V461" s="64"/>
    </row>
    <row r="462" spans="1:22" ht="14.5" hidden="1" x14ac:dyDescent="0.35">
      <c r="A462" s="625" t="s">
        <v>623</v>
      </c>
      <c r="B462" s="106" t="s">
        <v>1014</v>
      </c>
      <c r="C462" s="560" t="s">
        <v>779</v>
      </c>
      <c r="D462" s="557" t="s">
        <v>613</v>
      </c>
      <c r="E462" s="30"/>
      <c r="F462" s="557" t="s">
        <v>551</v>
      </c>
      <c r="G462" s="30"/>
      <c r="H462" s="30"/>
      <c r="I462" s="557">
        <v>36192</v>
      </c>
      <c r="J462" s="557">
        <v>26144</v>
      </c>
      <c r="K462" s="30"/>
      <c r="L462" s="589">
        <f t="shared" si="119"/>
        <v>36192</v>
      </c>
      <c r="M462" s="589">
        <f t="shared" si="119"/>
        <v>26144</v>
      </c>
      <c r="N462" s="8"/>
      <c r="O462" s="221">
        <f>IF(P462="Yes",'MD Rates'!$H$1,R462)</f>
        <v>42826</v>
      </c>
      <c r="P462" s="11" t="str">
        <f t="shared" si="116"/>
        <v>No</v>
      </c>
      <c r="R462" s="256">
        <v>42826</v>
      </c>
      <c r="T462" s="64"/>
      <c r="U462" s="64"/>
      <c r="V462" s="64"/>
    </row>
    <row r="463" spans="1:22" ht="14.5" hidden="1" x14ac:dyDescent="0.35">
      <c r="A463" s="625" t="s">
        <v>623</v>
      </c>
      <c r="B463" s="106" t="s">
        <v>1014</v>
      </c>
      <c r="C463" s="560" t="s">
        <v>779</v>
      </c>
      <c r="D463" s="557" t="s">
        <v>614</v>
      </c>
      <c r="E463" s="30"/>
      <c r="F463" s="557" t="s">
        <v>551</v>
      </c>
      <c r="G463" s="30"/>
      <c r="H463" s="30"/>
      <c r="I463" s="557">
        <v>36192</v>
      </c>
      <c r="J463" s="557">
        <v>26144</v>
      </c>
      <c r="K463" s="30"/>
      <c r="L463" s="589">
        <f t="shared" si="119"/>
        <v>36192</v>
      </c>
      <c r="M463" s="589">
        <f t="shared" si="119"/>
        <v>26144</v>
      </c>
      <c r="N463" s="8"/>
      <c r="O463" s="221">
        <f>IF(P463="Yes",'MD Rates'!$H$1,R463)</f>
        <v>42826</v>
      </c>
      <c r="P463" s="11" t="str">
        <f t="shared" si="116"/>
        <v>No</v>
      </c>
      <c r="R463" s="256">
        <v>42826</v>
      </c>
      <c r="T463" s="64"/>
      <c r="U463" s="64"/>
      <c r="V463" s="64"/>
    </row>
    <row r="464" spans="1:22" ht="14.5" hidden="1" x14ac:dyDescent="0.35">
      <c r="A464" s="625" t="s">
        <v>623</v>
      </c>
      <c r="B464" s="106" t="s">
        <v>1014</v>
      </c>
      <c r="C464" s="560" t="s">
        <v>779</v>
      </c>
      <c r="D464" s="557" t="s">
        <v>615</v>
      </c>
      <c r="E464" s="30"/>
      <c r="F464" s="557" t="s">
        <v>551</v>
      </c>
      <c r="G464" s="30"/>
      <c r="H464" s="30"/>
      <c r="I464" s="557">
        <v>36192</v>
      </c>
      <c r="J464" s="557">
        <v>26144</v>
      </c>
      <c r="K464" s="30"/>
      <c r="L464" s="589">
        <f t="shared" si="119"/>
        <v>36192</v>
      </c>
      <c r="M464" s="589">
        <f t="shared" si="119"/>
        <v>26144</v>
      </c>
      <c r="N464" s="8"/>
      <c r="O464" s="221">
        <f>IF(P464="Yes",'MD Rates'!$H$1,R464)</f>
        <v>42826</v>
      </c>
      <c r="P464" s="11" t="str">
        <f t="shared" si="116"/>
        <v>No</v>
      </c>
      <c r="R464" s="256">
        <v>42826</v>
      </c>
      <c r="T464" s="64"/>
      <c r="U464" s="64"/>
      <c r="V464" s="64"/>
    </row>
    <row r="465" spans="1:22" ht="14.5" hidden="1" x14ac:dyDescent="0.35">
      <c r="A465" s="625" t="s">
        <v>623</v>
      </c>
      <c r="B465" s="106" t="s">
        <v>1014</v>
      </c>
      <c r="C465" s="560" t="s">
        <v>779</v>
      </c>
      <c r="D465" s="557" t="s">
        <v>616</v>
      </c>
      <c r="E465" s="30"/>
      <c r="F465" s="557" t="s">
        <v>551</v>
      </c>
      <c r="G465" s="30"/>
      <c r="H465" s="30"/>
      <c r="I465" s="557">
        <v>36192</v>
      </c>
      <c r="J465" s="557">
        <v>26144</v>
      </c>
      <c r="K465" s="30"/>
      <c r="L465" s="589">
        <f t="shared" si="119"/>
        <v>36192</v>
      </c>
      <c r="M465" s="589">
        <f t="shared" si="119"/>
        <v>26144</v>
      </c>
      <c r="N465" s="8"/>
      <c r="O465" s="221">
        <f>IF(P465="Yes",'MD Rates'!$H$1,R465)</f>
        <v>42826</v>
      </c>
      <c r="P465" s="11" t="str">
        <f t="shared" si="116"/>
        <v>No</v>
      </c>
      <c r="R465" s="256">
        <v>42826</v>
      </c>
      <c r="T465" s="64"/>
      <c r="U465" s="64"/>
      <c r="V465" s="64"/>
    </row>
    <row r="466" spans="1:22" ht="14.5" hidden="1" x14ac:dyDescent="0.35">
      <c r="A466" s="625" t="s">
        <v>623</v>
      </c>
      <c r="B466" s="106" t="s">
        <v>1014</v>
      </c>
      <c r="C466" s="560" t="s">
        <v>779</v>
      </c>
      <c r="D466" s="557" t="s">
        <v>617</v>
      </c>
      <c r="E466" s="30"/>
      <c r="F466" s="557" t="s">
        <v>551</v>
      </c>
      <c r="G466" s="30"/>
      <c r="H466" s="30"/>
      <c r="I466" s="557">
        <v>36192</v>
      </c>
      <c r="J466" s="557">
        <v>26144</v>
      </c>
      <c r="K466" s="30"/>
      <c r="L466" s="589">
        <f t="shared" si="119"/>
        <v>36192</v>
      </c>
      <c r="M466" s="589">
        <f t="shared" si="119"/>
        <v>26144</v>
      </c>
      <c r="N466" s="8"/>
      <c r="O466" s="221">
        <f>IF(P466="Yes",'MD Rates'!$H$1,R466)</f>
        <v>42826</v>
      </c>
      <c r="P466" s="11" t="str">
        <f t="shared" si="116"/>
        <v>No</v>
      </c>
      <c r="R466" s="256">
        <v>42826</v>
      </c>
      <c r="T466" s="64"/>
      <c r="U466" s="64"/>
      <c r="V466" s="64"/>
    </row>
    <row r="467" spans="1:22" ht="14.5" hidden="1" x14ac:dyDescent="0.35">
      <c r="A467" s="625" t="s">
        <v>623</v>
      </c>
      <c r="B467" s="106" t="s">
        <v>1014</v>
      </c>
      <c r="C467" s="560" t="s">
        <v>779</v>
      </c>
      <c r="D467" s="557" t="s">
        <v>618</v>
      </c>
      <c r="E467" s="30"/>
      <c r="F467" s="557" t="s">
        <v>551</v>
      </c>
      <c r="G467" s="30"/>
      <c r="H467" s="30"/>
      <c r="I467" s="557">
        <v>36192</v>
      </c>
      <c r="J467" s="557">
        <v>26144</v>
      </c>
      <c r="K467" s="30"/>
      <c r="L467" s="589">
        <f t="shared" si="119"/>
        <v>36192</v>
      </c>
      <c r="M467" s="589">
        <f t="shared" si="119"/>
        <v>26144</v>
      </c>
      <c r="N467" s="8"/>
      <c r="O467" s="221">
        <f>IF(P467="Yes",'MD Rates'!$H$1,R467)</f>
        <v>42826</v>
      </c>
      <c r="P467" s="11" t="str">
        <f t="shared" si="116"/>
        <v>No</v>
      </c>
      <c r="R467" s="256">
        <v>42826</v>
      </c>
      <c r="T467" s="64"/>
      <c r="U467" s="64"/>
      <c r="V467" s="64"/>
    </row>
    <row r="468" spans="1:22" ht="14.5" hidden="1" x14ac:dyDescent="0.35">
      <c r="A468" s="625" t="s">
        <v>623</v>
      </c>
      <c r="B468" s="106" t="s">
        <v>1014</v>
      </c>
      <c r="C468" s="560" t="s">
        <v>779</v>
      </c>
      <c r="D468" s="557" t="s">
        <v>619</v>
      </c>
      <c r="E468" s="30"/>
      <c r="F468" s="557" t="s">
        <v>551</v>
      </c>
      <c r="G468" s="30"/>
      <c r="H468" s="30"/>
      <c r="I468" s="557">
        <v>36192</v>
      </c>
      <c r="J468" s="557">
        <v>26144</v>
      </c>
      <c r="K468" s="30"/>
      <c r="L468" s="589">
        <f t="shared" si="119"/>
        <v>36192</v>
      </c>
      <c r="M468" s="589">
        <f t="shared" si="119"/>
        <v>26144</v>
      </c>
      <c r="N468" s="8"/>
      <c r="O468" s="221">
        <f>IF(P468="Yes",'MD Rates'!$H$1,R468)</f>
        <v>42826</v>
      </c>
      <c r="P468" s="11" t="str">
        <f t="shared" si="116"/>
        <v>No</v>
      </c>
      <c r="R468" s="256">
        <v>42826</v>
      </c>
      <c r="T468" s="64"/>
      <c r="U468" s="64"/>
      <c r="V468" s="64"/>
    </row>
    <row r="469" spans="1:22" ht="14.5" hidden="1" x14ac:dyDescent="0.35">
      <c r="A469" s="625" t="s">
        <v>623</v>
      </c>
      <c r="B469" s="106" t="s">
        <v>1014</v>
      </c>
      <c r="C469" s="560" t="s">
        <v>779</v>
      </c>
      <c r="D469" s="557" t="s">
        <v>620</v>
      </c>
      <c r="E469" s="30"/>
      <c r="F469" s="557" t="s">
        <v>551</v>
      </c>
      <c r="G469" s="30"/>
      <c r="H469" s="30"/>
      <c r="I469" s="557">
        <v>36192</v>
      </c>
      <c r="J469" s="557">
        <v>26144</v>
      </c>
      <c r="K469" s="30"/>
      <c r="L469" s="589">
        <f t="shared" si="119"/>
        <v>36192</v>
      </c>
      <c r="M469" s="589">
        <f t="shared" si="119"/>
        <v>26144</v>
      </c>
      <c r="N469" s="8"/>
      <c r="O469" s="221">
        <f>IF(P469="Yes",'MD Rates'!$H$1,R469)</f>
        <v>42826</v>
      </c>
      <c r="P469" s="11" t="str">
        <f t="shared" si="116"/>
        <v>No</v>
      </c>
      <c r="R469" s="256">
        <v>42826</v>
      </c>
      <c r="T469" s="64"/>
      <c r="U469" s="64"/>
      <c r="V469" s="64"/>
    </row>
    <row r="470" spans="1:22" ht="14.5" hidden="1" x14ac:dyDescent="0.35">
      <c r="A470" s="625" t="s">
        <v>623</v>
      </c>
      <c r="B470" s="106" t="s">
        <v>1014</v>
      </c>
      <c r="C470" s="560" t="s">
        <v>779</v>
      </c>
      <c r="D470" s="557" t="s">
        <v>621</v>
      </c>
      <c r="E470" s="30"/>
      <c r="F470" s="557" t="s">
        <v>551</v>
      </c>
      <c r="G470" s="30"/>
      <c r="H470" s="30"/>
      <c r="I470" s="557">
        <v>36192</v>
      </c>
      <c r="J470" s="557">
        <v>26144</v>
      </c>
      <c r="K470" s="30"/>
      <c r="L470" s="589">
        <f t="shared" si="119"/>
        <v>36192</v>
      </c>
      <c r="M470" s="589">
        <f t="shared" si="119"/>
        <v>26144</v>
      </c>
      <c r="N470" s="8"/>
      <c r="O470" s="221">
        <f>IF(P470="Yes",'MD Rates'!$H$1,R470)</f>
        <v>42826</v>
      </c>
      <c r="P470" s="11" t="str">
        <f t="shared" si="116"/>
        <v>No</v>
      </c>
      <c r="R470" s="256">
        <v>42826</v>
      </c>
      <c r="T470" s="64"/>
      <c r="U470" s="64"/>
      <c r="V470" s="64"/>
    </row>
    <row r="471" spans="1:22" ht="14.5" hidden="1" x14ac:dyDescent="0.35">
      <c r="A471" s="625" t="s">
        <v>623</v>
      </c>
      <c r="B471" s="106" t="s">
        <v>1014</v>
      </c>
      <c r="C471" s="560" t="s">
        <v>779</v>
      </c>
      <c r="D471" s="557" t="s">
        <v>622</v>
      </c>
      <c r="E471" s="30"/>
      <c r="F471" s="557" t="s">
        <v>551</v>
      </c>
      <c r="G471" s="30"/>
      <c r="H471" s="30"/>
      <c r="I471" s="557">
        <v>36192</v>
      </c>
      <c r="J471" s="557">
        <v>26144</v>
      </c>
      <c r="K471" s="30"/>
      <c r="L471" s="589">
        <f t="shared" si="119"/>
        <v>36192</v>
      </c>
      <c r="M471" s="589">
        <f t="shared" si="119"/>
        <v>26144</v>
      </c>
      <c r="N471" s="8"/>
      <c r="O471" s="221">
        <f>IF(P471="Yes",'MD Rates'!$H$1,R471)</f>
        <v>42826</v>
      </c>
      <c r="P471" s="11" t="str">
        <f t="shared" si="116"/>
        <v>No</v>
      </c>
      <c r="R471" s="256">
        <v>42826</v>
      </c>
      <c r="T471" s="64"/>
      <c r="U471" s="64"/>
      <c r="V471" s="64"/>
    </row>
    <row r="472" spans="1:22" ht="14.5" hidden="1" x14ac:dyDescent="0.35">
      <c r="A472" s="625" t="s">
        <v>624</v>
      </c>
      <c r="B472" s="106" t="s">
        <v>1014</v>
      </c>
      <c r="C472" s="560" t="s">
        <v>778</v>
      </c>
      <c r="D472" s="557" t="s">
        <v>58</v>
      </c>
      <c r="E472" s="30"/>
      <c r="F472" s="557" t="s">
        <v>550</v>
      </c>
      <c r="G472" s="30"/>
      <c r="H472" s="30"/>
      <c r="I472" s="557">
        <v>36192</v>
      </c>
      <c r="J472" s="557">
        <v>26144</v>
      </c>
      <c r="K472" s="30"/>
      <c r="L472" s="589">
        <f>L471</f>
        <v>36192</v>
      </c>
      <c r="M472" s="589">
        <f>M471</f>
        <v>26144</v>
      </c>
      <c r="N472" s="8"/>
      <c r="O472" s="221">
        <f>IF(P472="Yes",'MD Rates'!$H$1,R472)</f>
        <v>42826</v>
      </c>
      <c r="P472" s="11" t="str">
        <f t="shared" si="116"/>
        <v>No</v>
      </c>
      <c r="R472" s="256">
        <v>42826</v>
      </c>
      <c r="T472" s="64"/>
      <c r="U472" s="64"/>
      <c r="V472" s="64"/>
    </row>
    <row r="473" spans="1:22" ht="14.5" hidden="1" x14ac:dyDescent="0.35">
      <c r="A473" s="625" t="s">
        <v>624</v>
      </c>
      <c r="B473" s="106" t="s">
        <v>1014</v>
      </c>
      <c r="C473" s="560" t="s">
        <v>778</v>
      </c>
      <c r="D473" s="557" t="s">
        <v>58</v>
      </c>
      <c r="E473" s="30"/>
      <c r="F473" s="557" t="s">
        <v>551</v>
      </c>
      <c r="G473" s="30"/>
      <c r="H473" s="30"/>
      <c r="I473" s="557">
        <v>36192</v>
      </c>
      <c r="J473" s="557">
        <v>26144</v>
      </c>
      <c r="K473" s="30"/>
      <c r="L473" s="589">
        <f t="shared" ref="L473:M496" si="120">L472</f>
        <v>36192</v>
      </c>
      <c r="M473" s="589">
        <f>M472</f>
        <v>26144</v>
      </c>
      <c r="N473" s="8"/>
      <c r="O473" s="221">
        <f>IF(P473="Yes",'MD Rates'!$H$1,R473)</f>
        <v>42826</v>
      </c>
      <c r="P473" s="11" t="str">
        <f t="shared" si="116"/>
        <v>No</v>
      </c>
      <c r="Q473" s="62" t="s">
        <v>355</v>
      </c>
      <c r="R473" s="256">
        <v>42826</v>
      </c>
      <c r="T473" s="64"/>
      <c r="U473" s="64"/>
      <c r="V473" s="64"/>
    </row>
    <row r="474" spans="1:22" ht="14.5" hidden="1" x14ac:dyDescent="0.35">
      <c r="A474" s="625" t="s">
        <v>624</v>
      </c>
      <c r="B474" s="106" t="s">
        <v>1014</v>
      </c>
      <c r="C474" s="560" t="s">
        <v>778</v>
      </c>
      <c r="D474" s="557" t="s">
        <v>65</v>
      </c>
      <c r="E474" s="30"/>
      <c r="F474" s="557" t="s">
        <v>550</v>
      </c>
      <c r="G474" s="30"/>
      <c r="H474" s="30"/>
      <c r="I474" s="557">
        <v>36192</v>
      </c>
      <c r="J474" s="557">
        <v>26144</v>
      </c>
      <c r="K474" s="30"/>
      <c r="L474" s="589">
        <f t="shared" si="120"/>
        <v>36192</v>
      </c>
      <c r="M474" s="589">
        <f t="shared" si="120"/>
        <v>26144</v>
      </c>
      <c r="N474" s="8"/>
      <c r="O474" s="221">
        <f>IF(P474="Yes",'MD Rates'!$H$1,R474)</f>
        <v>42826</v>
      </c>
      <c r="P474" s="11" t="str">
        <f t="shared" si="116"/>
        <v>No</v>
      </c>
      <c r="Q474" s="62" t="s">
        <v>355</v>
      </c>
      <c r="R474" s="256">
        <v>42826</v>
      </c>
      <c r="T474" s="64"/>
      <c r="U474" s="64"/>
      <c r="V474" s="64"/>
    </row>
    <row r="475" spans="1:22" ht="14.5" hidden="1" x14ac:dyDescent="0.35">
      <c r="A475" s="625" t="s">
        <v>624</v>
      </c>
      <c r="B475" s="106" t="s">
        <v>1014</v>
      </c>
      <c r="C475" s="560" t="s">
        <v>778</v>
      </c>
      <c r="D475" s="557" t="s">
        <v>65</v>
      </c>
      <c r="E475" s="30"/>
      <c r="F475" s="557" t="s">
        <v>551</v>
      </c>
      <c r="G475" s="30"/>
      <c r="H475" s="30"/>
      <c r="I475" s="557">
        <v>36192</v>
      </c>
      <c r="J475" s="557">
        <v>26144</v>
      </c>
      <c r="K475" s="30"/>
      <c r="L475" s="589">
        <f t="shared" si="120"/>
        <v>36192</v>
      </c>
      <c r="M475" s="589">
        <f t="shared" si="120"/>
        <v>26144</v>
      </c>
      <c r="N475" s="8"/>
      <c r="O475" s="221">
        <f>IF(P475="Yes",'MD Rates'!$H$1,R475)</f>
        <v>42826</v>
      </c>
      <c r="P475" s="11" t="str">
        <f t="shared" si="116"/>
        <v>No</v>
      </c>
      <c r="R475" s="256">
        <v>42826</v>
      </c>
      <c r="T475" s="64"/>
      <c r="U475" s="64"/>
      <c r="V475" s="64"/>
    </row>
    <row r="476" spans="1:22" ht="14.5" hidden="1" x14ac:dyDescent="0.35">
      <c r="A476" s="625" t="s">
        <v>624</v>
      </c>
      <c r="B476" s="106" t="s">
        <v>1014</v>
      </c>
      <c r="C476" s="560" t="s">
        <v>778</v>
      </c>
      <c r="D476" s="557" t="s">
        <v>57</v>
      </c>
      <c r="E476" s="30"/>
      <c r="F476" s="557" t="s">
        <v>550</v>
      </c>
      <c r="G476" s="30"/>
      <c r="H476" s="30"/>
      <c r="I476" s="557">
        <v>36192</v>
      </c>
      <c r="J476" s="557">
        <v>26144</v>
      </c>
      <c r="K476" s="30"/>
      <c r="L476" s="589">
        <f t="shared" si="120"/>
        <v>36192</v>
      </c>
      <c r="M476" s="589">
        <f t="shared" si="120"/>
        <v>26144</v>
      </c>
      <c r="N476" s="8"/>
      <c r="O476" s="221">
        <f>IF(P476="Yes",'MD Rates'!$H$1,R476)</f>
        <v>42826</v>
      </c>
      <c r="P476" s="11" t="str">
        <f t="shared" si="116"/>
        <v>No</v>
      </c>
      <c r="R476" s="256">
        <v>42826</v>
      </c>
      <c r="T476" s="64"/>
      <c r="U476" s="64"/>
      <c r="V476" s="64"/>
    </row>
    <row r="477" spans="1:22" ht="14.5" hidden="1" x14ac:dyDescent="0.35">
      <c r="A477" s="625" t="s">
        <v>624</v>
      </c>
      <c r="B477" s="106" t="s">
        <v>1014</v>
      </c>
      <c r="C477" s="560" t="s">
        <v>778</v>
      </c>
      <c r="D477" s="557" t="s">
        <v>57</v>
      </c>
      <c r="E477" s="30"/>
      <c r="F477" s="557" t="s">
        <v>551</v>
      </c>
      <c r="G477" s="30"/>
      <c r="H477" s="30"/>
      <c r="I477" s="557">
        <v>36192</v>
      </c>
      <c r="J477" s="557">
        <v>26144</v>
      </c>
      <c r="K477" s="30"/>
      <c r="L477" s="589">
        <f t="shared" si="120"/>
        <v>36192</v>
      </c>
      <c r="M477" s="589">
        <f t="shared" si="120"/>
        <v>26144</v>
      </c>
      <c r="N477" s="8"/>
      <c r="O477" s="221">
        <f>IF(P477="Yes",'MD Rates'!$H$1,R477)</f>
        <v>42826</v>
      </c>
      <c r="P477" s="11" t="str">
        <f t="shared" si="116"/>
        <v>No</v>
      </c>
      <c r="R477" s="256">
        <v>42826</v>
      </c>
      <c r="T477" s="64"/>
      <c r="U477" s="64"/>
      <c r="V477" s="64"/>
    </row>
    <row r="478" spans="1:22" ht="14.5" hidden="1" x14ac:dyDescent="0.35">
      <c r="A478" s="625" t="s">
        <v>624</v>
      </c>
      <c r="B478" s="106" t="s">
        <v>1014</v>
      </c>
      <c r="C478" s="560" t="s">
        <v>778</v>
      </c>
      <c r="D478" s="557" t="s">
        <v>66</v>
      </c>
      <c r="E478" s="30"/>
      <c r="F478" s="557" t="s">
        <v>550</v>
      </c>
      <c r="G478" s="30"/>
      <c r="H478" s="30"/>
      <c r="I478" s="557">
        <v>36192</v>
      </c>
      <c r="J478" s="557">
        <v>26144</v>
      </c>
      <c r="K478" s="30"/>
      <c r="L478" s="589">
        <f t="shared" si="120"/>
        <v>36192</v>
      </c>
      <c r="M478" s="589">
        <f t="shared" si="120"/>
        <v>26144</v>
      </c>
      <c r="N478" s="8"/>
      <c r="O478" s="221">
        <f>IF(P478="Yes",'MD Rates'!$H$1,R478)</f>
        <v>42826</v>
      </c>
      <c r="P478" s="11" t="str">
        <f t="shared" si="116"/>
        <v>No</v>
      </c>
      <c r="R478" s="256">
        <v>42826</v>
      </c>
      <c r="T478" s="64"/>
      <c r="U478" s="64"/>
      <c r="V478" s="64"/>
    </row>
    <row r="479" spans="1:22" ht="14.5" hidden="1" x14ac:dyDescent="0.35">
      <c r="A479" s="625" t="s">
        <v>624</v>
      </c>
      <c r="B479" s="106" t="s">
        <v>1014</v>
      </c>
      <c r="C479" s="560" t="s">
        <v>778</v>
      </c>
      <c r="D479" s="557" t="s">
        <v>66</v>
      </c>
      <c r="E479" s="30"/>
      <c r="F479" s="557" t="s">
        <v>551</v>
      </c>
      <c r="G479" s="30"/>
      <c r="H479" s="30"/>
      <c r="I479" s="557">
        <v>36192</v>
      </c>
      <c r="J479" s="557">
        <v>26144</v>
      </c>
      <c r="K479" s="30"/>
      <c r="L479" s="589">
        <f t="shared" si="120"/>
        <v>36192</v>
      </c>
      <c r="M479" s="589">
        <f t="shared" si="120"/>
        <v>26144</v>
      </c>
      <c r="N479" s="8"/>
      <c r="O479" s="221">
        <f>IF(P479="Yes",'MD Rates'!$H$1,R479)</f>
        <v>42826</v>
      </c>
      <c r="P479" s="11" t="str">
        <f t="shared" si="116"/>
        <v>No</v>
      </c>
      <c r="R479" s="256">
        <v>42826</v>
      </c>
      <c r="T479" s="64"/>
      <c r="U479" s="64"/>
      <c r="V479" s="64"/>
    </row>
    <row r="480" spans="1:22" ht="14.5" hidden="1" x14ac:dyDescent="0.35">
      <c r="A480" s="625" t="s">
        <v>624</v>
      </c>
      <c r="B480" s="106" t="s">
        <v>1014</v>
      </c>
      <c r="C480" s="560" t="s">
        <v>778</v>
      </c>
      <c r="D480" s="557" t="s">
        <v>1252</v>
      </c>
      <c r="E480" s="30"/>
      <c r="F480" s="557" t="s">
        <v>550</v>
      </c>
      <c r="G480" s="30"/>
      <c r="H480" s="30"/>
      <c r="I480" s="557">
        <v>36192</v>
      </c>
      <c r="J480" s="557">
        <v>26144</v>
      </c>
      <c r="K480" s="30"/>
      <c r="L480" s="589">
        <f t="shared" ref="L480:M480" si="121">L479</f>
        <v>36192</v>
      </c>
      <c r="M480" s="589">
        <f t="shared" si="121"/>
        <v>26144</v>
      </c>
      <c r="N480" s="8"/>
      <c r="O480" s="221">
        <f>IF(P480="Yes",'MD Rates'!$H$1,R480)</f>
        <v>44287</v>
      </c>
      <c r="P480" s="11" t="str">
        <f t="shared" si="116"/>
        <v>No</v>
      </c>
      <c r="R480" s="256">
        <v>44287</v>
      </c>
      <c r="T480" s="64"/>
      <c r="U480" s="64"/>
      <c r="V480" s="64"/>
    </row>
    <row r="481" spans="1:22" ht="14.5" hidden="1" x14ac:dyDescent="0.35">
      <c r="A481" s="625" t="s">
        <v>624</v>
      </c>
      <c r="B481" s="106" t="s">
        <v>1014</v>
      </c>
      <c r="C481" s="560" t="s">
        <v>778</v>
      </c>
      <c r="D481" s="557" t="s">
        <v>1252</v>
      </c>
      <c r="E481" s="30"/>
      <c r="F481" s="557" t="s">
        <v>551</v>
      </c>
      <c r="G481" s="30"/>
      <c r="H481" s="30"/>
      <c r="I481" s="557">
        <v>36192</v>
      </c>
      <c r="J481" s="557">
        <v>26144</v>
      </c>
      <c r="K481" s="30"/>
      <c r="L481" s="589">
        <f t="shared" ref="L481:M481" si="122">L480</f>
        <v>36192</v>
      </c>
      <c r="M481" s="589">
        <f t="shared" si="122"/>
        <v>26144</v>
      </c>
      <c r="N481" s="8"/>
      <c r="O481" s="221">
        <f>IF(P481="Yes",'MD Rates'!$H$1,R481)</f>
        <v>44287</v>
      </c>
      <c r="P481" s="11" t="str">
        <f t="shared" si="116"/>
        <v>No</v>
      </c>
      <c r="R481" s="256">
        <v>44287</v>
      </c>
      <c r="T481" s="64"/>
      <c r="U481" s="64"/>
      <c r="V481" s="64"/>
    </row>
    <row r="482" spans="1:22" ht="14.5" hidden="1" x14ac:dyDescent="0.35">
      <c r="A482" s="625" t="s">
        <v>624</v>
      </c>
      <c r="B482" s="106" t="s">
        <v>1014</v>
      </c>
      <c r="C482" s="560" t="s">
        <v>778</v>
      </c>
      <c r="D482" s="557" t="s">
        <v>1253</v>
      </c>
      <c r="E482" s="30"/>
      <c r="F482" s="557" t="s">
        <v>550</v>
      </c>
      <c r="G482" s="30"/>
      <c r="H482" s="30"/>
      <c r="I482" s="557">
        <v>36192</v>
      </c>
      <c r="J482" s="557">
        <v>26144</v>
      </c>
      <c r="K482" s="30"/>
      <c r="L482" s="589">
        <f t="shared" ref="L482:M482" si="123">L481</f>
        <v>36192</v>
      </c>
      <c r="M482" s="589">
        <f t="shared" si="123"/>
        <v>26144</v>
      </c>
      <c r="N482" s="8"/>
      <c r="O482" s="221">
        <f>IF(P482="Yes",'MD Rates'!$H$1,R482)</f>
        <v>44287</v>
      </c>
      <c r="P482" s="11" t="str">
        <f t="shared" si="116"/>
        <v>No</v>
      </c>
      <c r="R482" s="256">
        <v>44287</v>
      </c>
      <c r="T482" s="64"/>
      <c r="U482" s="64"/>
      <c r="V482" s="64"/>
    </row>
    <row r="483" spans="1:22" ht="14.5" hidden="1" x14ac:dyDescent="0.35">
      <c r="A483" s="625" t="s">
        <v>624</v>
      </c>
      <c r="B483" s="106" t="s">
        <v>1014</v>
      </c>
      <c r="C483" s="560" t="s">
        <v>778</v>
      </c>
      <c r="D483" s="557" t="s">
        <v>1253</v>
      </c>
      <c r="E483" s="30"/>
      <c r="F483" s="557" t="s">
        <v>551</v>
      </c>
      <c r="G483" s="30"/>
      <c r="H483" s="30"/>
      <c r="I483" s="557">
        <v>36192</v>
      </c>
      <c r="J483" s="557">
        <v>26144</v>
      </c>
      <c r="K483" s="30"/>
      <c r="L483" s="589">
        <f t="shared" ref="L483:M483" si="124">L482</f>
        <v>36192</v>
      </c>
      <c r="M483" s="589">
        <f t="shared" si="124"/>
        <v>26144</v>
      </c>
      <c r="N483" s="8"/>
      <c r="O483" s="221">
        <f>IF(P483="Yes",'MD Rates'!$H$1,R483)</f>
        <v>44287</v>
      </c>
      <c r="P483" s="11" t="str">
        <f t="shared" si="116"/>
        <v>No</v>
      </c>
      <c r="R483" s="256">
        <v>44287</v>
      </c>
      <c r="T483" s="64"/>
      <c r="U483" s="64"/>
      <c r="V483" s="64"/>
    </row>
    <row r="484" spans="1:22" ht="14.5" hidden="1" x14ac:dyDescent="0.35">
      <c r="A484" s="625" t="s">
        <v>624</v>
      </c>
      <c r="B484" s="106" t="s">
        <v>1014</v>
      </c>
      <c r="C484" s="560" t="s">
        <v>778</v>
      </c>
      <c r="D484" s="557" t="s">
        <v>1258</v>
      </c>
      <c r="E484" s="30"/>
      <c r="F484" s="557" t="s">
        <v>550</v>
      </c>
      <c r="G484" s="30"/>
      <c r="H484" s="30"/>
      <c r="I484" s="557">
        <v>36192</v>
      </c>
      <c r="J484" s="557">
        <v>26144</v>
      </c>
      <c r="K484" s="30"/>
      <c r="L484" s="589">
        <f t="shared" ref="L484:M484" si="125">L483</f>
        <v>36192</v>
      </c>
      <c r="M484" s="589">
        <f t="shared" si="125"/>
        <v>26144</v>
      </c>
      <c r="N484" s="8"/>
      <c r="O484" s="221">
        <f>IF(P484="Yes",'MD Rates'!$H$1,R484)</f>
        <v>44287</v>
      </c>
      <c r="P484" s="11" t="str">
        <f t="shared" si="116"/>
        <v>No</v>
      </c>
      <c r="R484" s="256">
        <v>44287</v>
      </c>
      <c r="T484" s="64"/>
      <c r="U484" s="64"/>
      <c r="V484" s="64"/>
    </row>
    <row r="485" spans="1:22" ht="14.5" hidden="1" x14ac:dyDescent="0.35">
      <c r="A485" s="625" t="s">
        <v>624</v>
      </c>
      <c r="B485" s="106" t="s">
        <v>1014</v>
      </c>
      <c r="C485" s="560" t="s">
        <v>778</v>
      </c>
      <c r="D485" s="557" t="s">
        <v>1258</v>
      </c>
      <c r="E485" s="30"/>
      <c r="F485" s="557" t="s">
        <v>551</v>
      </c>
      <c r="G485" s="30"/>
      <c r="H485" s="30"/>
      <c r="I485" s="557">
        <v>36192</v>
      </c>
      <c r="J485" s="557">
        <v>26144</v>
      </c>
      <c r="K485" s="30"/>
      <c r="L485" s="589">
        <f t="shared" ref="L485:M485" si="126">L484</f>
        <v>36192</v>
      </c>
      <c r="M485" s="589">
        <f t="shared" si="126"/>
        <v>26144</v>
      </c>
      <c r="N485" s="8"/>
      <c r="O485" s="221">
        <f>IF(P485="Yes",'MD Rates'!$H$1,R485)</f>
        <v>44287</v>
      </c>
      <c r="P485" s="11" t="str">
        <f t="shared" si="116"/>
        <v>No</v>
      </c>
      <c r="R485" s="256">
        <v>44287</v>
      </c>
      <c r="T485" s="64"/>
      <c r="U485" s="64"/>
      <c r="V485" s="64"/>
    </row>
    <row r="486" spans="1:22" ht="14.5" hidden="1" x14ac:dyDescent="0.35">
      <c r="A486" s="625" t="s">
        <v>624</v>
      </c>
      <c r="B486" s="106" t="s">
        <v>1014</v>
      </c>
      <c r="C486" s="560" t="s">
        <v>778</v>
      </c>
      <c r="D486" s="557" t="s">
        <v>1259</v>
      </c>
      <c r="E486" s="30"/>
      <c r="F486" s="557" t="s">
        <v>550</v>
      </c>
      <c r="G486" s="30"/>
      <c r="H486" s="30"/>
      <c r="I486" s="557">
        <v>36192</v>
      </c>
      <c r="J486" s="557">
        <v>26144</v>
      </c>
      <c r="K486" s="30"/>
      <c r="L486" s="589">
        <f t="shared" ref="L486:M486" si="127">L485</f>
        <v>36192</v>
      </c>
      <c r="M486" s="589">
        <f t="shared" si="127"/>
        <v>26144</v>
      </c>
      <c r="N486" s="8"/>
      <c r="O486" s="221">
        <f>IF(P486="Yes",'MD Rates'!$H$1,R486)</f>
        <v>44287</v>
      </c>
      <c r="P486" s="11" t="str">
        <f t="shared" si="116"/>
        <v>No</v>
      </c>
      <c r="R486" s="256">
        <v>44287</v>
      </c>
      <c r="T486" s="64"/>
      <c r="U486" s="64"/>
      <c r="V486" s="64"/>
    </row>
    <row r="487" spans="1:22" ht="14.5" hidden="1" x14ac:dyDescent="0.35">
      <c r="A487" s="625" t="s">
        <v>624</v>
      </c>
      <c r="B487" s="106" t="s">
        <v>1014</v>
      </c>
      <c r="C487" s="560" t="s">
        <v>778</v>
      </c>
      <c r="D487" s="557" t="s">
        <v>1259</v>
      </c>
      <c r="E487" s="30"/>
      <c r="F487" s="557" t="s">
        <v>551</v>
      </c>
      <c r="G487" s="30"/>
      <c r="H487" s="30"/>
      <c r="I487" s="557">
        <v>36192</v>
      </c>
      <c r="J487" s="557">
        <v>26144</v>
      </c>
      <c r="K487" s="30"/>
      <c r="L487" s="589">
        <f t="shared" ref="L487:M488" si="128">L486</f>
        <v>36192</v>
      </c>
      <c r="M487" s="589">
        <f t="shared" si="128"/>
        <v>26144</v>
      </c>
      <c r="N487" s="8"/>
      <c r="O487" s="221">
        <f>IF(P487="Yes",'MD Rates'!$H$1,R487)</f>
        <v>44287</v>
      </c>
      <c r="P487" s="11" t="str">
        <f t="shared" si="116"/>
        <v>No</v>
      </c>
      <c r="R487" s="256">
        <v>44287</v>
      </c>
      <c r="T487" s="64"/>
      <c r="U487" s="64"/>
      <c r="V487" s="64"/>
    </row>
    <row r="488" spans="1:22" ht="14.5" hidden="1" x14ac:dyDescent="0.35">
      <c r="A488" s="625" t="s">
        <v>624</v>
      </c>
      <c r="B488" s="106" t="s">
        <v>1014</v>
      </c>
      <c r="C488" s="560" t="s">
        <v>779</v>
      </c>
      <c r="D488" s="557"/>
      <c r="E488" s="30"/>
      <c r="F488" s="557"/>
      <c r="G488" s="30"/>
      <c r="H488" s="30"/>
      <c r="I488" s="557">
        <v>36192</v>
      </c>
      <c r="J488" s="557">
        <v>26144</v>
      </c>
      <c r="K488" s="30"/>
      <c r="L488" s="589">
        <f t="shared" si="128"/>
        <v>36192</v>
      </c>
      <c r="M488" s="589">
        <f t="shared" si="128"/>
        <v>26144</v>
      </c>
      <c r="N488" s="8"/>
      <c r="O488" s="221">
        <f>IF(P488="Yes",'MD Rates'!$H$1,R488)</f>
        <v>42826</v>
      </c>
      <c r="P488" s="11" t="str">
        <f t="shared" si="116"/>
        <v>No</v>
      </c>
      <c r="R488" s="256">
        <v>42826</v>
      </c>
      <c r="T488" s="64"/>
      <c r="U488" s="64"/>
      <c r="V488" s="64"/>
    </row>
    <row r="489" spans="1:22" ht="14.5" hidden="1" x14ac:dyDescent="0.35">
      <c r="A489" s="625" t="s">
        <v>624</v>
      </c>
      <c r="B489" s="106" t="s">
        <v>1014</v>
      </c>
      <c r="C489" s="560" t="s">
        <v>779</v>
      </c>
      <c r="D489" s="557" t="s">
        <v>439</v>
      </c>
      <c r="E489" s="30"/>
      <c r="F489" s="557" t="s">
        <v>551</v>
      </c>
      <c r="G489" s="30"/>
      <c r="H489" s="30"/>
      <c r="I489" s="557">
        <v>36192</v>
      </c>
      <c r="J489" s="557">
        <v>26144</v>
      </c>
      <c r="K489" s="30"/>
      <c r="L489" s="589">
        <f t="shared" si="120"/>
        <v>36192</v>
      </c>
      <c r="M489" s="589">
        <f t="shared" si="120"/>
        <v>26144</v>
      </c>
      <c r="N489" s="8"/>
      <c r="O489" s="221">
        <f>IF(P489="Yes",'MD Rates'!$H$1,R489)</f>
        <v>42826</v>
      </c>
      <c r="P489" s="11" t="str">
        <f t="shared" si="116"/>
        <v>No</v>
      </c>
      <c r="R489" s="256">
        <v>42826</v>
      </c>
      <c r="T489" s="64"/>
      <c r="U489" s="64"/>
      <c r="V489" s="64"/>
    </row>
    <row r="490" spans="1:22" ht="14.5" hidden="1" x14ac:dyDescent="0.35">
      <c r="A490" s="625" t="s">
        <v>624</v>
      </c>
      <c r="B490" s="106" t="s">
        <v>1014</v>
      </c>
      <c r="C490" s="560" t="s">
        <v>779</v>
      </c>
      <c r="D490" s="557" t="s">
        <v>438</v>
      </c>
      <c r="E490" s="30"/>
      <c r="F490" s="557" t="s">
        <v>551</v>
      </c>
      <c r="G490" s="30"/>
      <c r="H490" s="30"/>
      <c r="I490" s="557">
        <v>36192</v>
      </c>
      <c r="J490" s="557">
        <v>26144</v>
      </c>
      <c r="K490" s="30"/>
      <c r="L490" s="589">
        <f t="shared" si="120"/>
        <v>36192</v>
      </c>
      <c r="M490" s="589">
        <f t="shared" si="120"/>
        <v>26144</v>
      </c>
      <c r="N490" s="8"/>
      <c r="O490" s="221">
        <f>IF(P490="Yes",'MD Rates'!$H$1,R490)</f>
        <v>42826</v>
      </c>
      <c r="P490" s="11" t="str">
        <f t="shared" si="116"/>
        <v>No</v>
      </c>
      <c r="R490" s="256">
        <v>42826</v>
      </c>
      <c r="T490" s="64"/>
      <c r="U490" s="64"/>
      <c r="V490" s="64"/>
    </row>
    <row r="491" spans="1:22" ht="14.5" hidden="1" x14ac:dyDescent="0.35">
      <c r="A491" s="625" t="s">
        <v>624</v>
      </c>
      <c r="B491" s="106" t="s">
        <v>1014</v>
      </c>
      <c r="C491" s="560" t="s">
        <v>779</v>
      </c>
      <c r="D491" s="557" t="s">
        <v>437</v>
      </c>
      <c r="E491" s="30"/>
      <c r="F491" s="557" t="s">
        <v>551</v>
      </c>
      <c r="G491" s="30"/>
      <c r="H491" s="30"/>
      <c r="I491" s="557">
        <v>36192</v>
      </c>
      <c r="J491" s="557">
        <v>26144</v>
      </c>
      <c r="K491" s="30"/>
      <c r="L491" s="589">
        <f t="shared" si="120"/>
        <v>36192</v>
      </c>
      <c r="M491" s="589">
        <f t="shared" si="120"/>
        <v>26144</v>
      </c>
      <c r="N491" s="8"/>
      <c r="O491" s="221">
        <f>IF(P491="Yes",'MD Rates'!$H$1,R491)</f>
        <v>42826</v>
      </c>
      <c r="P491" s="11" t="str">
        <f t="shared" ref="P491:P554" si="129">IF(I491&lt;&gt;L491,"Yes","No")</f>
        <v>No</v>
      </c>
      <c r="R491" s="256">
        <v>42826</v>
      </c>
      <c r="T491" s="64"/>
      <c r="U491" s="64"/>
      <c r="V491" s="64"/>
    </row>
    <row r="492" spans="1:22" ht="14.5" hidden="1" x14ac:dyDescent="0.35">
      <c r="A492" s="625" t="s">
        <v>624</v>
      </c>
      <c r="B492" s="106" t="s">
        <v>1014</v>
      </c>
      <c r="C492" s="560" t="s">
        <v>779</v>
      </c>
      <c r="D492" s="557" t="s">
        <v>436</v>
      </c>
      <c r="E492" s="30"/>
      <c r="F492" s="557" t="s">
        <v>551</v>
      </c>
      <c r="G492" s="30"/>
      <c r="H492" s="30"/>
      <c r="I492" s="557">
        <v>36192</v>
      </c>
      <c r="J492" s="557">
        <v>26144</v>
      </c>
      <c r="K492" s="30"/>
      <c r="L492" s="589">
        <f t="shared" si="120"/>
        <v>36192</v>
      </c>
      <c r="M492" s="589">
        <f t="shared" si="120"/>
        <v>26144</v>
      </c>
      <c r="N492" s="8"/>
      <c r="O492" s="221">
        <f>IF(P492="Yes",'MD Rates'!$H$1,R492)</f>
        <v>42826</v>
      </c>
      <c r="P492" s="11" t="str">
        <f t="shared" si="129"/>
        <v>No</v>
      </c>
      <c r="R492" s="256">
        <v>42826</v>
      </c>
      <c r="T492" s="64"/>
      <c r="U492" s="64"/>
      <c r="V492" s="64"/>
    </row>
    <row r="493" spans="1:22" ht="14.5" hidden="1" x14ac:dyDescent="0.35">
      <c r="A493" s="625" t="s">
        <v>624</v>
      </c>
      <c r="B493" s="106" t="s">
        <v>1014</v>
      </c>
      <c r="C493" s="560" t="s">
        <v>779</v>
      </c>
      <c r="D493" s="557" t="s">
        <v>435</v>
      </c>
      <c r="E493" s="30"/>
      <c r="F493" s="557" t="s">
        <v>551</v>
      </c>
      <c r="G493" s="30"/>
      <c r="H493" s="30"/>
      <c r="I493" s="557">
        <v>36192</v>
      </c>
      <c r="J493" s="557">
        <v>26144</v>
      </c>
      <c r="K493" s="30"/>
      <c r="L493" s="589">
        <f t="shared" si="120"/>
        <v>36192</v>
      </c>
      <c r="M493" s="589">
        <f t="shared" si="120"/>
        <v>26144</v>
      </c>
      <c r="N493" s="8"/>
      <c r="O493" s="221">
        <f>IF(P493="Yes",'MD Rates'!$H$1,R493)</f>
        <v>42826</v>
      </c>
      <c r="P493" s="11" t="str">
        <f t="shared" si="129"/>
        <v>No</v>
      </c>
      <c r="R493" s="256">
        <v>42826</v>
      </c>
      <c r="T493" s="64"/>
      <c r="U493" s="64"/>
      <c r="V493" s="64"/>
    </row>
    <row r="494" spans="1:22" ht="14.5" hidden="1" x14ac:dyDescent="0.35">
      <c r="A494" s="625" t="s">
        <v>624</v>
      </c>
      <c r="B494" s="106" t="s">
        <v>1014</v>
      </c>
      <c r="C494" s="560" t="s">
        <v>779</v>
      </c>
      <c r="D494" s="557" t="s">
        <v>434</v>
      </c>
      <c r="E494" s="30"/>
      <c r="F494" s="557" t="s">
        <v>551</v>
      </c>
      <c r="G494" s="30"/>
      <c r="H494" s="30"/>
      <c r="I494" s="557">
        <v>36192</v>
      </c>
      <c r="J494" s="557">
        <v>26144</v>
      </c>
      <c r="K494" s="30"/>
      <c r="L494" s="589">
        <f t="shared" si="120"/>
        <v>36192</v>
      </c>
      <c r="M494" s="589">
        <f t="shared" si="120"/>
        <v>26144</v>
      </c>
      <c r="N494" s="8"/>
      <c r="O494" s="221">
        <f>IF(P494="Yes",'MD Rates'!$H$1,R494)</f>
        <v>42826</v>
      </c>
      <c r="P494" s="11" t="str">
        <f t="shared" si="129"/>
        <v>No</v>
      </c>
      <c r="R494" s="256">
        <v>42826</v>
      </c>
      <c r="T494" s="64"/>
      <c r="U494" s="64"/>
      <c r="V494" s="64"/>
    </row>
    <row r="495" spans="1:22" ht="14.5" hidden="1" x14ac:dyDescent="0.35">
      <c r="A495" s="625" t="s">
        <v>624</v>
      </c>
      <c r="B495" s="106" t="s">
        <v>1014</v>
      </c>
      <c r="C495" s="560" t="s">
        <v>779</v>
      </c>
      <c r="D495" s="557" t="s">
        <v>433</v>
      </c>
      <c r="E495" s="30"/>
      <c r="F495" s="557" t="s">
        <v>551</v>
      </c>
      <c r="G495" s="30"/>
      <c r="H495" s="30"/>
      <c r="I495" s="557">
        <v>36192</v>
      </c>
      <c r="J495" s="557">
        <v>26144</v>
      </c>
      <c r="K495" s="30"/>
      <c r="L495" s="589">
        <f t="shared" si="120"/>
        <v>36192</v>
      </c>
      <c r="M495" s="589">
        <f t="shared" si="120"/>
        <v>26144</v>
      </c>
      <c r="N495" s="8"/>
      <c r="O495" s="221">
        <f>IF(P495="Yes",'MD Rates'!$H$1,R495)</f>
        <v>42826</v>
      </c>
      <c r="P495" s="11" t="str">
        <f t="shared" si="129"/>
        <v>No</v>
      </c>
      <c r="R495" s="256">
        <v>42826</v>
      </c>
      <c r="T495" s="64"/>
      <c r="U495" s="64"/>
      <c r="V495" s="64"/>
    </row>
    <row r="496" spans="1:22" ht="14.5" hidden="1" x14ac:dyDescent="0.35">
      <c r="A496" s="625" t="s">
        <v>624</v>
      </c>
      <c r="B496" s="106" t="s">
        <v>1014</v>
      </c>
      <c r="C496" s="560" t="s">
        <v>779</v>
      </c>
      <c r="D496" s="557" t="s">
        <v>432</v>
      </c>
      <c r="E496" s="30"/>
      <c r="F496" s="557" t="s">
        <v>551</v>
      </c>
      <c r="G496" s="30"/>
      <c r="H496" s="30"/>
      <c r="I496" s="557">
        <v>36192</v>
      </c>
      <c r="J496" s="557">
        <v>26144</v>
      </c>
      <c r="K496" s="30"/>
      <c r="L496" s="589">
        <f t="shared" si="120"/>
        <v>36192</v>
      </c>
      <c r="M496" s="589">
        <f t="shared" si="120"/>
        <v>26144</v>
      </c>
      <c r="N496" s="8"/>
      <c r="O496" s="221">
        <f>IF(P496="Yes",'MD Rates'!$H$1,R496)</f>
        <v>42826</v>
      </c>
      <c r="P496" s="11" t="str">
        <f t="shared" si="129"/>
        <v>No</v>
      </c>
      <c r="R496" s="256">
        <v>42826</v>
      </c>
      <c r="T496" s="64"/>
      <c r="U496" s="64"/>
      <c r="V496" s="64"/>
    </row>
    <row r="497" spans="1:22" ht="14.5" hidden="1" x14ac:dyDescent="0.35">
      <c r="A497" s="625" t="s">
        <v>624</v>
      </c>
      <c r="B497" s="106" t="s">
        <v>1014</v>
      </c>
      <c r="C497" s="560" t="s">
        <v>779</v>
      </c>
      <c r="D497" s="557" t="s">
        <v>431</v>
      </c>
      <c r="E497" s="30"/>
      <c r="F497" s="557" t="s">
        <v>551</v>
      </c>
      <c r="G497" s="30"/>
      <c r="H497" s="30"/>
      <c r="I497" s="557">
        <v>36192</v>
      </c>
      <c r="J497" s="557">
        <v>26144</v>
      </c>
      <c r="K497" s="30"/>
      <c r="L497" s="589">
        <f t="shared" ref="L497:M512" si="130">L496</f>
        <v>36192</v>
      </c>
      <c r="M497" s="589">
        <f t="shared" si="130"/>
        <v>26144</v>
      </c>
      <c r="N497" s="8"/>
      <c r="O497" s="221">
        <f>IF(P497="Yes",'MD Rates'!$H$1,R497)</f>
        <v>42826</v>
      </c>
      <c r="P497" s="11" t="str">
        <f t="shared" si="129"/>
        <v>No</v>
      </c>
      <c r="R497" s="256">
        <v>42826</v>
      </c>
      <c r="T497" s="64"/>
      <c r="U497" s="64"/>
      <c r="V497" s="64"/>
    </row>
    <row r="498" spans="1:22" ht="14.5" hidden="1" x14ac:dyDescent="0.35">
      <c r="A498" s="625" t="s">
        <v>624</v>
      </c>
      <c r="B498" s="106" t="s">
        <v>1014</v>
      </c>
      <c r="C498" s="560" t="s">
        <v>779</v>
      </c>
      <c r="D498" s="557" t="s">
        <v>430</v>
      </c>
      <c r="E498" s="30"/>
      <c r="F498" s="557" t="s">
        <v>551</v>
      </c>
      <c r="G498" s="30"/>
      <c r="H498" s="30"/>
      <c r="I498" s="557">
        <v>36192</v>
      </c>
      <c r="J498" s="557">
        <v>26144</v>
      </c>
      <c r="K498" s="30"/>
      <c r="L498" s="589">
        <f t="shared" si="130"/>
        <v>36192</v>
      </c>
      <c r="M498" s="589">
        <f t="shared" si="130"/>
        <v>26144</v>
      </c>
      <c r="N498" s="8"/>
      <c r="O498" s="221">
        <f>IF(P498="Yes",'MD Rates'!$H$1,R498)</f>
        <v>42826</v>
      </c>
      <c r="P498" s="11" t="str">
        <f t="shared" si="129"/>
        <v>No</v>
      </c>
      <c r="R498" s="256">
        <v>42826</v>
      </c>
      <c r="T498" s="64"/>
      <c r="U498" s="64"/>
      <c r="V498" s="64"/>
    </row>
    <row r="499" spans="1:22" ht="14.5" hidden="1" x14ac:dyDescent="0.35">
      <c r="A499" s="625" t="s">
        <v>624</v>
      </c>
      <c r="B499" s="106" t="s">
        <v>1014</v>
      </c>
      <c r="C499" s="560" t="s">
        <v>779</v>
      </c>
      <c r="D499" s="557" t="s">
        <v>429</v>
      </c>
      <c r="E499" s="30"/>
      <c r="F499" s="557" t="s">
        <v>551</v>
      </c>
      <c r="G499" s="30"/>
      <c r="H499" s="30"/>
      <c r="I499" s="557">
        <v>36192</v>
      </c>
      <c r="J499" s="557">
        <v>26144</v>
      </c>
      <c r="K499" s="30"/>
      <c r="L499" s="589">
        <f t="shared" si="130"/>
        <v>36192</v>
      </c>
      <c r="M499" s="589">
        <f t="shared" si="130"/>
        <v>26144</v>
      </c>
      <c r="N499" s="8"/>
      <c r="O499" s="221">
        <f>IF(P499="Yes",'MD Rates'!$H$1,R499)</f>
        <v>42826</v>
      </c>
      <c r="P499" s="11" t="str">
        <f t="shared" si="129"/>
        <v>No</v>
      </c>
      <c r="R499" s="256">
        <v>42826</v>
      </c>
      <c r="T499" s="64"/>
      <c r="U499" s="64"/>
      <c r="V499" s="64"/>
    </row>
    <row r="500" spans="1:22" ht="14.5" hidden="1" x14ac:dyDescent="0.35">
      <c r="A500" s="625" t="s">
        <v>624</v>
      </c>
      <c r="B500" s="106" t="s">
        <v>1014</v>
      </c>
      <c r="C500" s="560" t="s">
        <v>779</v>
      </c>
      <c r="D500" s="557" t="s">
        <v>428</v>
      </c>
      <c r="E500" s="30"/>
      <c r="F500" s="557" t="s">
        <v>551</v>
      </c>
      <c r="G500" s="30"/>
      <c r="H500" s="30"/>
      <c r="I500" s="557">
        <v>36192</v>
      </c>
      <c r="J500" s="557">
        <v>26144</v>
      </c>
      <c r="K500" s="30"/>
      <c r="L500" s="589">
        <f t="shared" si="130"/>
        <v>36192</v>
      </c>
      <c r="M500" s="589">
        <f t="shared" si="130"/>
        <v>26144</v>
      </c>
      <c r="N500" s="8"/>
      <c r="O500" s="221">
        <f>IF(P500="Yes",'MD Rates'!$H$1,R500)</f>
        <v>42826</v>
      </c>
      <c r="P500" s="11" t="str">
        <f t="shared" si="129"/>
        <v>No</v>
      </c>
      <c r="R500" s="256">
        <v>42826</v>
      </c>
      <c r="T500" s="64"/>
      <c r="U500" s="64"/>
      <c r="V500" s="64"/>
    </row>
    <row r="501" spans="1:22" ht="14.5" hidden="1" x14ac:dyDescent="0.35">
      <c r="A501" s="625" t="s">
        <v>624</v>
      </c>
      <c r="B501" s="106" t="s">
        <v>1014</v>
      </c>
      <c r="C501" s="560" t="s">
        <v>779</v>
      </c>
      <c r="D501" s="557" t="s">
        <v>427</v>
      </c>
      <c r="E501" s="30"/>
      <c r="F501" s="557" t="s">
        <v>551</v>
      </c>
      <c r="G501" s="30"/>
      <c r="H501" s="30"/>
      <c r="I501" s="557">
        <v>36192</v>
      </c>
      <c r="J501" s="557">
        <v>26144</v>
      </c>
      <c r="K501" s="30"/>
      <c r="L501" s="589">
        <f t="shared" si="130"/>
        <v>36192</v>
      </c>
      <c r="M501" s="589">
        <f t="shared" si="130"/>
        <v>26144</v>
      </c>
      <c r="N501" s="8"/>
      <c r="O501" s="221">
        <f>IF(P501="Yes",'MD Rates'!$H$1,R501)</f>
        <v>42826</v>
      </c>
      <c r="P501" s="11" t="str">
        <f t="shared" si="129"/>
        <v>No</v>
      </c>
      <c r="R501" s="256">
        <v>42826</v>
      </c>
      <c r="T501" s="64"/>
      <c r="U501" s="64"/>
      <c r="V501" s="64"/>
    </row>
    <row r="502" spans="1:22" ht="14.5" hidden="1" x14ac:dyDescent="0.35">
      <c r="A502" s="625" t="s">
        <v>624</v>
      </c>
      <c r="B502" s="106" t="s">
        <v>1014</v>
      </c>
      <c r="C502" s="560" t="s">
        <v>779</v>
      </c>
      <c r="D502" s="557" t="s">
        <v>426</v>
      </c>
      <c r="E502" s="30"/>
      <c r="F502" s="557" t="s">
        <v>551</v>
      </c>
      <c r="G502" s="30"/>
      <c r="H502" s="30"/>
      <c r="I502" s="557">
        <v>36192</v>
      </c>
      <c r="J502" s="557">
        <v>26144</v>
      </c>
      <c r="K502" s="30"/>
      <c r="L502" s="589">
        <f t="shared" si="130"/>
        <v>36192</v>
      </c>
      <c r="M502" s="589">
        <f t="shared" si="130"/>
        <v>26144</v>
      </c>
      <c r="N502" s="8"/>
      <c r="O502" s="221">
        <f>IF(P502="Yes",'MD Rates'!$H$1,R502)</f>
        <v>42826</v>
      </c>
      <c r="P502" s="11" t="str">
        <f t="shared" si="129"/>
        <v>No</v>
      </c>
      <c r="R502" s="256">
        <v>42826</v>
      </c>
      <c r="T502" s="64"/>
      <c r="U502" s="64"/>
      <c r="V502" s="64"/>
    </row>
    <row r="503" spans="1:22" ht="14.5" hidden="1" x14ac:dyDescent="0.35">
      <c r="A503" s="625" t="s">
        <v>624</v>
      </c>
      <c r="B503" s="106" t="s">
        <v>1014</v>
      </c>
      <c r="C503" s="560" t="s">
        <v>779</v>
      </c>
      <c r="D503" s="557" t="s">
        <v>425</v>
      </c>
      <c r="E503" s="30"/>
      <c r="F503" s="557" t="s">
        <v>551</v>
      </c>
      <c r="G503" s="30"/>
      <c r="H503" s="30"/>
      <c r="I503" s="557">
        <v>36192</v>
      </c>
      <c r="J503" s="557">
        <v>26144</v>
      </c>
      <c r="K503" s="30"/>
      <c r="L503" s="589">
        <f t="shared" si="130"/>
        <v>36192</v>
      </c>
      <c r="M503" s="589">
        <f t="shared" si="130"/>
        <v>26144</v>
      </c>
      <c r="N503" s="8"/>
      <c r="O503" s="221">
        <f>IF(P503="Yes",'MD Rates'!$H$1,R503)</f>
        <v>42826</v>
      </c>
      <c r="P503" s="11" t="str">
        <f t="shared" si="129"/>
        <v>No</v>
      </c>
      <c r="R503" s="256">
        <v>42826</v>
      </c>
      <c r="T503" s="64"/>
      <c r="U503" s="64"/>
      <c r="V503" s="64"/>
    </row>
    <row r="504" spans="1:22" ht="14.5" hidden="1" x14ac:dyDescent="0.35">
      <c r="A504" s="625" t="s">
        <v>624</v>
      </c>
      <c r="B504" s="106" t="s">
        <v>1014</v>
      </c>
      <c r="C504" s="560" t="s">
        <v>779</v>
      </c>
      <c r="D504" s="557" t="s">
        <v>424</v>
      </c>
      <c r="E504" s="30"/>
      <c r="F504" s="557" t="s">
        <v>551</v>
      </c>
      <c r="G504" s="30"/>
      <c r="H504" s="30"/>
      <c r="I504" s="557">
        <v>36192</v>
      </c>
      <c r="J504" s="557">
        <v>26144</v>
      </c>
      <c r="K504" s="30"/>
      <c r="L504" s="589">
        <f t="shared" si="130"/>
        <v>36192</v>
      </c>
      <c r="M504" s="589">
        <f t="shared" si="130"/>
        <v>26144</v>
      </c>
      <c r="N504" s="8"/>
      <c r="O504" s="221">
        <f>IF(P504="Yes",'MD Rates'!$H$1,R504)</f>
        <v>42826</v>
      </c>
      <c r="P504" s="11" t="str">
        <f t="shared" si="129"/>
        <v>No</v>
      </c>
      <c r="R504" s="256">
        <v>42826</v>
      </c>
      <c r="T504" s="64"/>
      <c r="U504" s="64"/>
      <c r="V504" s="64"/>
    </row>
    <row r="505" spans="1:22" ht="14.5" hidden="1" x14ac:dyDescent="0.35">
      <c r="A505" s="625" t="s">
        <v>624</v>
      </c>
      <c r="B505" s="106" t="s">
        <v>1014</v>
      </c>
      <c r="C505" s="560" t="s">
        <v>779</v>
      </c>
      <c r="D505" s="557" t="s">
        <v>423</v>
      </c>
      <c r="E505" s="30"/>
      <c r="F505" s="557" t="s">
        <v>551</v>
      </c>
      <c r="G505" s="30"/>
      <c r="H505" s="30"/>
      <c r="I505" s="557">
        <v>36192</v>
      </c>
      <c r="J505" s="557">
        <v>26144</v>
      </c>
      <c r="K505" s="30"/>
      <c r="L505" s="589">
        <f t="shared" si="130"/>
        <v>36192</v>
      </c>
      <c r="M505" s="589">
        <f t="shared" si="130"/>
        <v>26144</v>
      </c>
      <c r="N505" s="8"/>
      <c r="O505" s="221">
        <f>IF(P505="Yes",'MD Rates'!$H$1,R505)</f>
        <v>42826</v>
      </c>
      <c r="P505" s="11" t="str">
        <f t="shared" si="129"/>
        <v>No</v>
      </c>
      <c r="R505" s="256">
        <v>42826</v>
      </c>
      <c r="T505" s="64"/>
      <c r="U505" s="64"/>
      <c r="V505" s="64"/>
    </row>
    <row r="506" spans="1:22" ht="14.5" hidden="1" x14ac:dyDescent="0.35">
      <c r="A506" s="625" t="s">
        <v>624</v>
      </c>
      <c r="B506" s="106" t="s">
        <v>1014</v>
      </c>
      <c r="C506" s="560" t="s">
        <v>779</v>
      </c>
      <c r="D506" s="557" t="s">
        <v>422</v>
      </c>
      <c r="E506" s="30"/>
      <c r="F506" s="557" t="s">
        <v>551</v>
      </c>
      <c r="G506" s="30"/>
      <c r="H506" s="30"/>
      <c r="I506" s="557">
        <v>36192</v>
      </c>
      <c r="J506" s="557">
        <v>26144</v>
      </c>
      <c r="K506" s="30"/>
      <c r="L506" s="589">
        <f t="shared" si="130"/>
        <v>36192</v>
      </c>
      <c r="M506" s="589">
        <f t="shared" si="130"/>
        <v>26144</v>
      </c>
      <c r="N506" s="8"/>
      <c r="O506" s="221">
        <f>IF(P506="Yes",'MD Rates'!$H$1,R506)</f>
        <v>42826</v>
      </c>
      <c r="P506" s="11" t="str">
        <f t="shared" si="129"/>
        <v>No</v>
      </c>
      <c r="R506" s="256">
        <v>42826</v>
      </c>
      <c r="T506" s="64"/>
      <c r="U506" s="64"/>
      <c r="V506" s="64"/>
    </row>
    <row r="507" spans="1:22" ht="14.5" hidden="1" x14ac:dyDescent="0.35">
      <c r="A507" s="625" t="s">
        <v>624</v>
      </c>
      <c r="B507" s="106" t="s">
        <v>1014</v>
      </c>
      <c r="C507" s="560" t="s">
        <v>779</v>
      </c>
      <c r="D507" s="557" t="s">
        <v>421</v>
      </c>
      <c r="E507" s="30"/>
      <c r="F507" s="557" t="s">
        <v>551</v>
      </c>
      <c r="G507" s="30"/>
      <c r="H507" s="30"/>
      <c r="I507" s="557">
        <v>36192</v>
      </c>
      <c r="J507" s="557">
        <v>26144</v>
      </c>
      <c r="K507" s="30"/>
      <c r="L507" s="589">
        <f t="shared" si="130"/>
        <v>36192</v>
      </c>
      <c r="M507" s="589">
        <f t="shared" si="130"/>
        <v>26144</v>
      </c>
      <c r="N507" s="8"/>
      <c r="O507" s="221">
        <f>IF(P507="Yes",'MD Rates'!$H$1,R507)</f>
        <v>42826</v>
      </c>
      <c r="P507" s="11" t="str">
        <f t="shared" si="129"/>
        <v>No</v>
      </c>
      <c r="R507" s="256">
        <v>42826</v>
      </c>
      <c r="T507" s="64"/>
      <c r="U507" s="64"/>
      <c r="V507" s="64"/>
    </row>
    <row r="508" spans="1:22" ht="14.5" hidden="1" x14ac:dyDescent="0.35">
      <c r="A508" s="625" t="s">
        <v>624</v>
      </c>
      <c r="B508" s="106" t="s">
        <v>1014</v>
      </c>
      <c r="C508" s="560" t="s">
        <v>779</v>
      </c>
      <c r="D508" s="557" t="s">
        <v>420</v>
      </c>
      <c r="E508" s="30"/>
      <c r="F508" s="557" t="s">
        <v>551</v>
      </c>
      <c r="G508" s="30"/>
      <c r="H508" s="30"/>
      <c r="I508" s="557">
        <v>36192</v>
      </c>
      <c r="J508" s="557">
        <v>26144</v>
      </c>
      <c r="K508" s="30"/>
      <c r="L508" s="589">
        <f t="shared" si="130"/>
        <v>36192</v>
      </c>
      <c r="M508" s="589">
        <f t="shared" si="130"/>
        <v>26144</v>
      </c>
      <c r="N508" s="8"/>
      <c r="O508" s="221">
        <f>IF(P508="Yes",'MD Rates'!$H$1,R508)</f>
        <v>42826</v>
      </c>
      <c r="P508" s="11" t="str">
        <f t="shared" si="129"/>
        <v>No</v>
      </c>
      <c r="R508" s="256">
        <v>42826</v>
      </c>
      <c r="T508" s="64"/>
      <c r="U508" s="64"/>
      <c r="V508" s="64"/>
    </row>
    <row r="509" spans="1:22" ht="14.5" hidden="1" x14ac:dyDescent="0.35">
      <c r="A509" s="625" t="s">
        <v>624</v>
      </c>
      <c r="B509" s="106" t="s">
        <v>1014</v>
      </c>
      <c r="C509" s="560" t="s">
        <v>779</v>
      </c>
      <c r="D509" s="557" t="s">
        <v>418</v>
      </c>
      <c r="E509" s="30"/>
      <c r="F509" s="557" t="s">
        <v>551</v>
      </c>
      <c r="G509" s="30"/>
      <c r="H509" s="30"/>
      <c r="I509" s="557">
        <v>36192</v>
      </c>
      <c r="J509" s="557">
        <v>26144</v>
      </c>
      <c r="K509" s="30"/>
      <c r="L509" s="589">
        <f t="shared" si="130"/>
        <v>36192</v>
      </c>
      <c r="M509" s="589">
        <f t="shared" si="130"/>
        <v>26144</v>
      </c>
      <c r="N509" s="8"/>
      <c r="O509" s="221">
        <f>IF(P509="Yes",'MD Rates'!$H$1,R509)</f>
        <v>42826</v>
      </c>
      <c r="P509" s="11" t="str">
        <f t="shared" si="129"/>
        <v>No</v>
      </c>
      <c r="R509" s="256">
        <v>42826</v>
      </c>
      <c r="T509" s="64"/>
      <c r="U509" s="64"/>
      <c r="V509" s="64"/>
    </row>
    <row r="510" spans="1:22" ht="14.5" hidden="1" x14ac:dyDescent="0.35">
      <c r="A510" s="625" t="s">
        <v>624</v>
      </c>
      <c r="B510" s="106" t="s">
        <v>1014</v>
      </c>
      <c r="C510" s="560" t="s">
        <v>779</v>
      </c>
      <c r="D510" s="557" t="s">
        <v>552</v>
      </c>
      <c r="E510" s="30"/>
      <c r="F510" s="557" t="s">
        <v>551</v>
      </c>
      <c r="G510" s="30"/>
      <c r="H510" s="30"/>
      <c r="I510" s="557">
        <v>36192</v>
      </c>
      <c r="J510" s="557">
        <v>26144</v>
      </c>
      <c r="K510" s="30"/>
      <c r="L510" s="589">
        <f t="shared" si="130"/>
        <v>36192</v>
      </c>
      <c r="M510" s="589">
        <f t="shared" si="130"/>
        <v>26144</v>
      </c>
      <c r="N510" s="8"/>
      <c r="O510" s="221">
        <f>IF(P510="Yes",'MD Rates'!$H$1,R510)</f>
        <v>42826</v>
      </c>
      <c r="P510" s="11" t="str">
        <f t="shared" si="129"/>
        <v>No</v>
      </c>
      <c r="R510" s="256">
        <v>42826</v>
      </c>
      <c r="T510" s="64"/>
      <c r="U510" s="64"/>
      <c r="V510" s="64"/>
    </row>
    <row r="511" spans="1:22" ht="14.5" hidden="1" x14ac:dyDescent="0.35">
      <c r="A511" s="625" t="s">
        <v>624</v>
      </c>
      <c r="B511" s="106" t="s">
        <v>1014</v>
      </c>
      <c r="C511" s="560" t="s">
        <v>779</v>
      </c>
      <c r="D511" s="557" t="s">
        <v>553</v>
      </c>
      <c r="E511" s="30"/>
      <c r="F511" s="557" t="s">
        <v>551</v>
      </c>
      <c r="G511" s="30"/>
      <c r="H511" s="30"/>
      <c r="I511" s="557">
        <v>36192</v>
      </c>
      <c r="J511" s="557">
        <v>26144</v>
      </c>
      <c r="K511" s="30"/>
      <c r="L511" s="589">
        <f t="shared" si="130"/>
        <v>36192</v>
      </c>
      <c r="M511" s="589">
        <f t="shared" si="130"/>
        <v>26144</v>
      </c>
      <c r="N511" s="8"/>
      <c r="O511" s="221">
        <f>IF(P511="Yes",'MD Rates'!$H$1,R511)</f>
        <v>42826</v>
      </c>
      <c r="P511" s="11" t="str">
        <f t="shared" si="129"/>
        <v>No</v>
      </c>
      <c r="R511" s="256">
        <v>42826</v>
      </c>
      <c r="T511" s="64"/>
      <c r="U511" s="64"/>
      <c r="V511" s="64"/>
    </row>
    <row r="512" spans="1:22" ht="14.5" hidden="1" x14ac:dyDescent="0.35">
      <c r="A512" s="625" t="s">
        <v>624</v>
      </c>
      <c r="B512" s="106" t="s">
        <v>1014</v>
      </c>
      <c r="C512" s="560" t="s">
        <v>779</v>
      </c>
      <c r="D512" s="557" t="s">
        <v>554</v>
      </c>
      <c r="E512" s="30"/>
      <c r="F512" s="557" t="s">
        <v>551</v>
      </c>
      <c r="G512" s="30"/>
      <c r="H512" s="30"/>
      <c r="I512" s="557">
        <v>36192</v>
      </c>
      <c r="J512" s="557">
        <v>26144</v>
      </c>
      <c r="K512" s="30"/>
      <c r="L512" s="589">
        <f t="shared" si="130"/>
        <v>36192</v>
      </c>
      <c r="M512" s="589">
        <f t="shared" si="130"/>
        <v>26144</v>
      </c>
      <c r="N512" s="8"/>
      <c r="O512" s="221">
        <f>IF(P512="Yes",'MD Rates'!$H$1,R512)</f>
        <v>42826</v>
      </c>
      <c r="P512" s="11" t="str">
        <f t="shared" si="129"/>
        <v>No</v>
      </c>
      <c r="R512" s="256">
        <v>42826</v>
      </c>
      <c r="T512" s="64"/>
      <c r="U512" s="64"/>
      <c r="V512" s="64"/>
    </row>
    <row r="513" spans="1:22" ht="14.5" hidden="1" x14ac:dyDescent="0.35">
      <c r="A513" s="625" t="s">
        <v>624</v>
      </c>
      <c r="B513" s="106" t="s">
        <v>1014</v>
      </c>
      <c r="C513" s="560" t="s">
        <v>779</v>
      </c>
      <c r="D513" s="557" t="s">
        <v>555</v>
      </c>
      <c r="E513" s="30"/>
      <c r="F513" s="557" t="s">
        <v>551</v>
      </c>
      <c r="G513" s="30"/>
      <c r="H513" s="30"/>
      <c r="I513" s="557">
        <v>36192</v>
      </c>
      <c r="J513" s="557">
        <v>26144</v>
      </c>
      <c r="K513" s="30"/>
      <c r="L513" s="589">
        <f t="shared" ref="L513:M528" si="131">L512</f>
        <v>36192</v>
      </c>
      <c r="M513" s="589">
        <f t="shared" si="131"/>
        <v>26144</v>
      </c>
      <c r="N513" s="8"/>
      <c r="O513" s="221">
        <f>IF(P513="Yes",'MD Rates'!$H$1,R513)</f>
        <v>42826</v>
      </c>
      <c r="P513" s="11" t="str">
        <f t="shared" si="129"/>
        <v>No</v>
      </c>
      <c r="R513" s="256">
        <v>42826</v>
      </c>
      <c r="T513" s="64"/>
      <c r="U513" s="64"/>
      <c r="V513" s="64"/>
    </row>
    <row r="514" spans="1:22" ht="14.5" hidden="1" x14ac:dyDescent="0.35">
      <c r="A514" s="625" t="s">
        <v>624</v>
      </c>
      <c r="B514" s="106" t="s">
        <v>1014</v>
      </c>
      <c r="C514" s="560" t="s">
        <v>779</v>
      </c>
      <c r="D514" s="557" t="s">
        <v>556</v>
      </c>
      <c r="E514" s="30"/>
      <c r="F514" s="557" t="s">
        <v>551</v>
      </c>
      <c r="G514" s="30"/>
      <c r="H514" s="30"/>
      <c r="I514" s="557">
        <v>36192</v>
      </c>
      <c r="J514" s="557">
        <v>26144</v>
      </c>
      <c r="K514" s="30"/>
      <c r="L514" s="589">
        <f t="shared" si="131"/>
        <v>36192</v>
      </c>
      <c r="M514" s="589">
        <f t="shared" si="131"/>
        <v>26144</v>
      </c>
      <c r="N514" s="8"/>
      <c r="O514" s="221">
        <f>IF(P514="Yes",'MD Rates'!$H$1,R514)</f>
        <v>42826</v>
      </c>
      <c r="P514" s="11" t="str">
        <f t="shared" si="129"/>
        <v>No</v>
      </c>
      <c r="R514" s="256">
        <v>42826</v>
      </c>
      <c r="T514" s="64"/>
      <c r="U514" s="64"/>
      <c r="V514" s="64"/>
    </row>
    <row r="515" spans="1:22" ht="14.5" hidden="1" x14ac:dyDescent="0.35">
      <c r="A515" s="625" t="s">
        <v>624</v>
      </c>
      <c r="B515" s="106" t="s">
        <v>1014</v>
      </c>
      <c r="C515" s="560" t="s">
        <v>779</v>
      </c>
      <c r="D515" s="557" t="s">
        <v>557</v>
      </c>
      <c r="E515" s="30"/>
      <c r="F515" s="557" t="s">
        <v>551</v>
      </c>
      <c r="G515" s="30"/>
      <c r="H515" s="30"/>
      <c r="I515" s="557">
        <v>36192</v>
      </c>
      <c r="J515" s="557">
        <v>26144</v>
      </c>
      <c r="K515" s="30"/>
      <c r="L515" s="589">
        <f t="shared" si="131"/>
        <v>36192</v>
      </c>
      <c r="M515" s="589">
        <f t="shared" si="131"/>
        <v>26144</v>
      </c>
      <c r="N515" s="8"/>
      <c r="O515" s="221">
        <f>IF(P515="Yes",'MD Rates'!$H$1,R515)</f>
        <v>42826</v>
      </c>
      <c r="P515" s="11" t="str">
        <f t="shared" si="129"/>
        <v>No</v>
      </c>
      <c r="R515" s="256">
        <v>42826</v>
      </c>
      <c r="T515" s="64"/>
      <c r="U515" s="64"/>
      <c r="V515" s="64"/>
    </row>
    <row r="516" spans="1:22" ht="14.5" hidden="1" x14ac:dyDescent="0.35">
      <c r="A516" s="625" t="s">
        <v>624</v>
      </c>
      <c r="B516" s="106" t="s">
        <v>1014</v>
      </c>
      <c r="C516" s="560" t="s">
        <v>779</v>
      </c>
      <c r="D516" s="557" t="s">
        <v>558</v>
      </c>
      <c r="E516" s="30"/>
      <c r="F516" s="557" t="s">
        <v>551</v>
      </c>
      <c r="G516" s="30"/>
      <c r="H516" s="30"/>
      <c r="I516" s="557">
        <v>36192</v>
      </c>
      <c r="J516" s="557">
        <v>26144</v>
      </c>
      <c r="K516" s="30"/>
      <c r="L516" s="589">
        <f t="shared" si="131"/>
        <v>36192</v>
      </c>
      <c r="M516" s="589">
        <f t="shared" si="131"/>
        <v>26144</v>
      </c>
      <c r="N516" s="8"/>
      <c r="O516" s="221">
        <f>IF(P516="Yes",'MD Rates'!$H$1,R516)</f>
        <v>42826</v>
      </c>
      <c r="P516" s="11" t="str">
        <f t="shared" si="129"/>
        <v>No</v>
      </c>
      <c r="R516" s="256">
        <v>42826</v>
      </c>
      <c r="T516" s="64"/>
      <c r="U516" s="64"/>
      <c r="V516" s="64"/>
    </row>
    <row r="517" spans="1:22" ht="14.5" hidden="1" x14ac:dyDescent="0.35">
      <c r="A517" s="625" t="s">
        <v>624</v>
      </c>
      <c r="B517" s="106" t="s">
        <v>1014</v>
      </c>
      <c r="C517" s="560" t="s">
        <v>779</v>
      </c>
      <c r="D517" s="557" t="s">
        <v>559</v>
      </c>
      <c r="E517" s="30"/>
      <c r="F517" s="557" t="s">
        <v>551</v>
      </c>
      <c r="G517" s="30"/>
      <c r="H517" s="30"/>
      <c r="I517" s="557">
        <v>36192</v>
      </c>
      <c r="J517" s="557">
        <v>26144</v>
      </c>
      <c r="K517" s="30"/>
      <c r="L517" s="589">
        <f t="shared" si="131"/>
        <v>36192</v>
      </c>
      <c r="M517" s="589">
        <f t="shared" si="131"/>
        <v>26144</v>
      </c>
      <c r="N517" s="8"/>
      <c r="O517" s="221">
        <f>IF(P517="Yes",'MD Rates'!$H$1,R517)</f>
        <v>42826</v>
      </c>
      <c r="P517" s="11" t="str">
        <f t="shared" si="129"/>
        <v>No</v>
      </c>
      <c r="R517" s="256">
        <v>42826</v>
      </c>
      <c r="T517" s="64"/>
      <c r="U517" s="64"/>
      <c r="V517" s="64"/>
    </row>
    <row r="518" spans="1:22" ht="14.5" hidden="1" x14ac:dyDescent="0.35">
      <c r="A518" s="625" t="s">
        <v>624</v>
      </c>
      <c r="B518" s="106" t="s">
        <v>1014</v>
      </c>
      <c r="C518" s="560" t="s">
        <v>779</v>
      </c>
      <c r="D518" s="557" t="s">
        <v>560</v>
      </c>
      <c r="E518" s="30"/>
      <c r="F518" s="557" t="s">
        <v>551</v>
      </c>
      <c r="G518" s="30"/>
      <c r="H518" s="30"/>
      <c r="I518" s="557">
        <v>36192</v>
      </c>
      <c r="J518" s="557">
        <v>26144</v>
      </c>
      <c r="K518" s="30"/>
      <c r="L518" s="589">
        <f t="shared" si="131"/>
        <v>36192</v>
      </c>
      <c r="M518" s="589">
        <f t="shared" si="131"/>
        <v>26144</v>
      </c>
      <c r="N518" s="8"/>
      <c r="O518" s="221">
        <f>IF(P518="Yes",'MD Rates'!$H$1,R518)</f>
        <v>42826</v>
      </c>
      <c r="P518" s="11" t="str">
        <f t="shared" si="129"/>
        <v>No</v>
      </c>
      <c r="R518" s="256">
        <v>42826</v>
      </c>
      <c r="T518" s="64"/>
      <c r="U518" s="64"/>
      <c r="V518" s="64"/>
    </row>
    <row r="519" spans="1:22" ht="14.5" hidden="1" x14ac:dyDescent="0.35">
      <c r="A519" s="625" t="s">
        <v>624</v>
      </c>
      <c r="B519" s="106" t="s">
        <v>1014</v>
      </c>
      <c r="C519" s="560" t="s">
        <v>779</v>
      </c>
      <c r="D519" s="557" t="s">
        <v>561</v>
      </c>
      <c r="E519" s="30"/>
      <c r="F519" s="557" t="s">
        <v>551</v>
      </c>
      <c r="G519" s="30"/>
      <c r="H519" s="30"/>
      <c r="I519" s="557">
        <v>36192</v>
      </c>
      <c r="J519" s="557">
        <v>26144</v>
      </c>
      <c r="K519" s="30"/>
      <c r="L519" s="589">
        <f t="shared" si="131"/>
        <v>36192</v>
      </c>
      <c r="M519" s="589">
        <f t="shared" si="131"/>
        <v>26144</v>
      </c>
      <c r="N519" s="8"/>
      <c r="O519" s="221">
        <f>IF(P519="Yes",'MD Rates'!$H$1,R519)</f>
        <v>42826</v>
      </c>
      <c r="P519" s="11" t="str">
        <f t="shared" si="129"/>
        <v>No</v>
      </c>
      <c r="R519" s="256">
        <v>42826</v>
      </c>
      <c r="T519" s="64"/>
      <c r="U519" s="64"/>
      <c r="V519" s="64"/>
    </row>
    <row r="520" spans="1:22" ht="14.5" hidden="1" x14ac:dyDescent="0.35">
      <c r="A520" s="625" t="s">
        <v>624</v>
      </c>
      <c r="B520" s="106" t="s">
        <v>1014</v>
      </c>
      <c r="C520" s="560" t="s">
        <v>779</v>
      </c>
      <c r="D520" s="557" t="s">
        <v>562</v>
      </c>
      <c r="E520" s="30"/>
      <c r="F520" s="557" t="s">
        <v>551</v>
      </c>
      <c r="G520" s="30"/>
      <c r="H520" s="30"/>
      <c r="I520" s="557">
        <v>36192</v>
      </c>
      <c r="J520" s="557">
        <v>26144</v>
      </c>
      <c r="K520" s="30"/>
      <c r="L520" s="589">
        <f t="shared" si="131"/>
        <v>36192</v>
      </c>
      <c r="M520" s="589">
        <f t="shared" si="131"/>
        <v>26144</v>
      </c>
      <c r="N520" s="8"/>
      <c r="O520" s="221">
        <f>IF(P520="Yes",'MD Rates'!$H$1,R520)</f>
        <v>42826</v>
      </c>
      <c r="P520" s="11" t="str">
        <f t="shared" si="129"/>
        <v>No</v>
      </c>
      <c r="R520" s="256">
        <v>42826</v>
      </c>
      <c r="T520" s="64"/>
      <c r="U520" s="64"/>
      <c r="V520" s="64"/>
    </row>
    <row r="521" spans="1:22" ht="14.5" hidden="1" x14ac:dyDescent="0.35">
      <c r="A521" s="625" t="s">
        <v>624</v>
      </c>
      <c r="B521" s="106" t="s">
        <v>1014</v>
      </c>
      <c r="C521" s="560" t="s">
        <v>779</v>
      </c>
      <c r="D521" s="557" t="s">
        <v>563</v>
      </c>
      <c r="E521" s="30"/>
      <c r="F521" s="557" t="s">
        <v>551</v>
      </c>
      <c r="G521" s="30"/>
      <c r="H521" s="30"/>
      <c r="I521" s="557">
        <v>36192</v>
      </c>
      <c r="J521" s="557">
        <v>26144</v>
      </c>
      <c r="K521" s="30"/>
      <c r="L521" s="589">
        <f t="shared" si="131"/>
        <v>36192</v>
      </c>
      <c r="M521" s="589">
        <f t="shared" si="131"/>
        <v>26144</v>
      </c>
      <c r="N521" s="8"/>
      <c r="O521" s="221">
        <f>IF(P521="Yes",'MD Rates'!$H$1,R521)</f>
        <v>42826</v>
      </c>
      <c r="P521" s="11" t="str">
        <f t="shared" si="129"/>
        <v>No</v>
      </c>
      <c r="R521" s="256">
        <v>42826</v>
      </c>
      <c r="T521" s="64"/>
      <c r="U521" s="64"/>
      <c r="V521" s="64"/>
    </row>
    <row r="522" spans="1:22" ht="14.5" hidden="1" x14ac:dyDescent="0.35">
      <c r="A522" s="625" t="s">
        <v>624</v>
      </c>
      <c r="B522" s="106" t="s">
        <v>1014</v>
      </c>
      <c r="C522" s="560" t="s">
        <v>779</v>
      </c>
      <c r="D522" s="557" t="s">
        <v>564</v>
      </c>
      <c r="E522" s="30"/>
      <c r="F522" s="557" t="s">
        <v>551</v>
      </c>
      <c r="G522" s="30"/>
      <c r="H522" s="30"/>
      <c r="I522" s="557">
        <v>36192</v>
      </c>
      <c r="J522" s="557">
        <v>26144</v>
      </c>
      <c r="K522" s="30"/>
      <c r="L522" s="589">
        <f t="shared" si="131"/>
        <v>36192</v>
      </c>
      <c r="M522" s="589">
        <f t="shared" si="131"/>
        <v>26144</v>
      </c>
      <c r="N522" s="8"/>
      <c r="O522" s="221">
        <f>IF(P522="Yes",'MD Rates'!$H$1,R522)</f>
        <v>42826</v>
      </c>
      <c r="P522" s="11" t="str">
        <f t="shared" si="129"/>
        <v>No</v>
      </c>
      <c r="R522" s="256">
        <v>42826</v>
      </c>
      <c r="T522" s="64"/>
      <c r="U522" s="64"/>
      <c r="V522" s="64"/>
    </row>
    <row r="523" spans="1:22" ht="14.5" hidden="1" x14ac:dyDescent="0.35">
      <c r="A523" s="625" t="s">
        <v>624</v>
      </c>
      <c r="B523" s="106" t="s">
        <v>1014</v>
      </c>
      <c r="C523" s="560" t="s">
        <v>779</v>
      </c>
      <c r="D523" s="557" t="s">
        <v>565</v>
      </c>
      <c r="E523" s="30"/>
      <c r="F523" s="557" t="s">
        <v>551</v>
      </c>
      <c r="G523" s="30"/>
      <c r="H523" s="30"/>
      <c r="I523" s="557">
        <v>36192</v>
      </c>
      <c r="J523" s="557">
        <v>26144</v>
      </c>
      <c r="K523" s="30"/>
      <c r="L523" s="589">
        <f t="shared" si="131"/>
        <v>36192</v>
      </c>
      <c r="M523" s="589">
        <f t="shared" si="131"/>
        <v>26144</v>
      </c>
      <c r="N523" s="8"/>
      <c r="O523" s="221">
        <f>IF(P523="Yes",'MD Rates'!$H$1,R523)</f>
        <v>42826</v>
      </c>
      <c r="P523" s="11" t="str">
        <f t="shared" si="129"/>
        <v>No</v>
      </c>
      <c r="R523" s="256">
        <v>42826</v>
      </c>
      <c r="T523" s="64"/>
      <c r="U523" s="64"/>
      <c r="V523" s="64"/>
    </row>
    <row r="524" spans="1:22" ht="14.5" hidden="1" x14ac:dyDescent="0.35">
      <c r="A524" s="625" t="s">
        <v>624</v>
      </c>
      <c r="B524" s="106" t="s">
        <v>1014</v>
      </c>
      <c r="C524" s="560" t="s">
        <v>779</v>
      </c>
      <c r="D524" s="557" t="s">
        <v>566</v>
      </c>
      <c r="E524" s="30"/>
      <c r="F524" s="557" t="s">
        <v>551</v>
      </c>
      <c r="G524" s="30"/>
      <c r="H524" s="30"/>
      <c r="I524" s="557">
        <v>36192</v>
      </c>
      <c r="J524" s="557">
        <v>26144</v>
      </c>
      <c r="K524" s="30"/>
      <c r="L524" s="589">
        <f t="shared" si="131"/>
        <v>36192</v>
      </c>
      <c r="M524" s="589">
        <f t="shared" si="131"/>
        <v>26144</v>
      </c>
      <c r="N524" s="8"/>
      <c r="O524" s="221">
        <f>IF(P524="Yes",'MD Rates'!$H$1,R524)</f>
        <v>42826</v>
      </c>
      <c r="P524" s="11" t="str">
        <f t="shared" si="129"/>
        <v>No</v>
      </c>
      <c r="R524" s="256">
        <v>42826</v>
      </c>
      <c r="T524" s="64"/>
      <c r="U524" s="64"/>
      <c r="V524" s="64"/>
    </row>
    <row r="525" spans="1:22" ht="14.5" hidden="1" x14ac:dyDescent="0.35">
      <c r="A525" s="625" t="s">
        <v>624</v>
      </c>
      <c r="B525" s="106" t="s">
        <v>1014</v>
      </c>
      <c r="C525" s="560" t="s">
        <v>779</v>
      </c>
      <c r="D525" s="557" t="s">
        <v>567</v>
      </c>
      <c r="E525" s="30"/>
      <c r="F525" s="557" t="s">
        <v>551</v>
      </c>
      <c r="G525" s="30"/>
      <c r="H525" s="30"/>
      <c r="I525" s="557">
        <v>36192</v>
      </c>
      <c r="J525" s="557">
        <v>26144</v>
      </c>
      <c r="K525" s="30"/>
      <c r="L525" s="589">
        <f t="shared" si="131"/>
        <v>36192</v>
      </c>
      <c r="M525" s="589">
        <f t="shared" si="131"/>
        <v>26144</v>
      </c>
      <c r="N525" s="8"/>
      <c r="O525" s="221">
        <f>IF(P525="Yes",'MD Rates'!$H$1,R525)</f>
        <v>42826</v>
      </c>
      <c r="P525" s="11" t="str">
        <f t="shared" si="129"/>
        <v>No</v>
      </c>
      <c r="R525" s="256">
        <v>42826</v>
      </c>
      <c r="T525" s="64"/>
      <c r="U525" s="64"/>
      <c r="V525" s="64"/>
    </row>
    <row r="526" spans="1:22" ht="14.5" hidden="1" x14ac:dyDescent="0.35">
      <c r="A526" s="625" t="s">
        <v>624</v>
      </c>
      <c r="B526" s="106" t="s">
        <v>1014</v>
      </c>
      <c r="C526" s="560" t="s">
        <v>779</v>
      </c>
      <c r="D526" s="557" t="s">
        <v>568</v>
      </c>
      <c r="E526" s="30"/>
      <c r="F526" s="557" t="s">
        <v>551</v>
      </c>
      <c r="G526" s="30"/>
      <c r="H526" s="30"/>
      <c r="I526" s="557">
        <v>36192</v>
      </c>
      <c r="J526" s="557">
        <v>26144</v>
      </c>
      <c r="K526" s="30"/>
      <c r="L526" s="589">
        <f t="shared" si="131"/>
        <v>36192</v>
      </c>
      <c r="M526" s="589">
        <f t="shared" si="131"/>
        <v>26144</v>
      </c>
      <c r="N526" s="8"/>
      <c r="O526" s="221">
        <f>IF(P526="Yes",'MD Rates'!$H$1,R526)</f>
        <v>42826</v>
      </c>
      <c r="P526" s="11" t="str">
        <f t="shared" si="129"/>
        <v>No</v>
      </c>
      <c r="R526" s="256">
        <v>42826</v>
      </c>
      <c r="T526" s="64"/>
      <c r="U526" s="64"/>
      <c r="V526" s="64"/>
    </row>
    <row r="527" spans="1:22" ht="14.5" hidden="1" x14ac:dyDescent="0.35">
      <c r="A527" s="625" t="s">
        <v>624</v>
      </c>
      <c r="B527" s="106" t="s">
        <v>1014</v>
      </c>
      <c r="C527" s="560" t="s">
        <v>779</v>
      </c>
      <c r="D527" s="557" t="s">
        <v>569</v>
      </c>
      <c r="E527" s="30"/>
      <c r="F527" s="557" t="s">
        <v>551</v>
      </c>
      <c r="G527" s="30"/>
      <c r="H527" s="30"/>
      <c r="I527" s="557">
        <v>36192</v>
      </c>
      <c r="J527" s="557">
        <v>26144</v>
      </c>
      <c r="K527" s="30"/>
      <c r="L527" s="589">
        <f t="shared" si="131"/>
        <v>36192</v>
      </c>
      <c r="M527" s="589">
        <f t="shared" si="131"/>
        <v>26144</v>
      </c>
      <c r="N527" s="8"/>
      <c r="O527" s="221">
        <f>IF(P527="Yes",'MD Rates'!$H$1,R527)</f>
        <v>42826</v>
      </c>
      <c r="P527" s="11" t="str">
        <f t="shared" si="129"/>
        <v>No</v>
      </c>
      <c r="R527" s="256">
        <v>42826</v>
      </c>
      <c r="T527" s="64"/>
      <c r="U527" s="64"/>
      <c r="V527" s="64"/>
    </row>
    <row r="528" spans="1:22" ht="14.5" hidden="1" x14ac:dyDescent="0.35">
      <c r="A528" s="625" t="s">
        <v>624</v>
      </c>
      <c r="B528" s="106" t="s">
        <v>1014</v>
      </c>
      <c r="C528" s="560" t="s">
        <v>779</v>
      </c>
      <c r="D528" s="557" t="s">
        <v>570</v>
      </c>
      <c r="E528" s="30"/>
      <c r="F528" s="557" t="s">
        <v>551</v>
      </c>
      <c r="G528" s="30"/>
      <c r="H528" s="30"/>
      <c r="I528" s="557">
        <v>36192</v>
      </c>
      <c r="J528" s="557">
        <v>26144</v>
      </c>
      <c r="K528" s="30"/>
      <c r="L528" s="589">
        <f t="shared" si="131"/>
        <v>36192</v>
      </c>
      <c r="M528" s="589">
        <f t="shared" si="131"/>
        <v>26144</v>
      </c>
      <c r="N528" s="8"/>
      <c r="O528" s="221">
        <f>IF(P528="Yes",'MD Rates'!$H$1,R528)</f>
        <v>42826</v>
      </c>
      <c r="P528" s="11" t="str">
        <f t="shared" si="129"/>
        <v>No</v>
      </c>
      <c r="R528" s="256">
        <v>42826</v>
      </c>
      <c r="T528" s="64"/>
      <c r="U528" s="64"/>
      <c r="V528" s="64"/>
    </row>
    <row r="529" spans="1:22" ht="14.5" hidden="1" x14ac:dyDescent="0.35">
      <c r="A529" s="625" t="s">
        <v>624</v>
      </c>
      <c r="B529" s="106" t="s">
        <v>1014</v>
      </c>
      <c r="C529" s="560" t="s">
        <v>779</v>
      </c>
      <c r="D529" s="557" t="s">
        <v>571</v>
      </c>
      <c r="E529" s="30"/>
      <c r="F529" s="557" t="s">
        <v>551</v>
      </c>
      <c r="G529" s="30"/>
      <c r="H529" s="30"/>
      <c r="I529" s="557">
        <v>36192</v>
      </c>
      <c r="J529" s="557">
        <v>26144</v>
      </c>
      <c r="K529" s="30"/>
      <c r="L529" s="589">
        <f t="shared" ref="L529:M544" si="132">L528</f>
        <v>36192</v>
      </c>
      <c r="M529" s="589">
        <f t="shared" si="132"/>
        <v>26144</v>
      </c>
      <c r="N529" s="8"/>
      <c r="O529" s="221">
        <f>IF(P529="Yes",'MD Rates'!$H$1,R529)</f>
        <v>42826</v>
      </c>
      <c r="P529" s="11" t="str">
        <f t="shared" si="129"/>
        <v>No</v>
      </c>
      <c r="R529" s="256">
        <v>42826</v>
      </c>
      <c r="T529" s="64"/>
      <c r="U529" s="64"/>
      <c r="V529" s="64"/>
    </row>
    <row r="530" spans="1:22" ht="14.5" hidden="1" x14ac:dyDescent="0.35">
      <c r="A530" s="625" t="s">
        <v>624</v>
      </c>
      <c r="B530" s="106" t="s">
        <v>1014</v>
      </c>
      <c r="C530" s="560" t="s">
        <v>779</v>
      </c>
      <c r="D530" s="557" t="s">
        <v>572</v>
      </c>
      <c r="E530" s="30"/>
      <c r="F530" s="557" t="s">
        <v>551</v>
      </c>
      <c r="G530" s="30"/>
      <c r="H530" s="30"/>
      <c r="I530" s="557">
        <v>36192</v>
      </c>
      <c r="J530" s="557">
        <v>26144</v>
      </c>
      <c r="K530" s="30"/>
      <c r="L530" s="589">
        <f t="shared" si="132"/>
        <v>36192</v>
      </c>
      <c r="M530" s="589">
        <f t="shared" si="132"/>
        <v>26144</v>
      </c>
      <c r="N530" s="8"/>
      <c r="O530" s="221">
        <f>IF(P530="Yes",'MD Rates'!$H$1,R530)</f>
        <v>42826</v>
      </c>
      <c r="P530" s="11" t="str">
        <f t="shared" si="129"/>
        <v>No</v>
      </c>
      <c r="R530" s="256">
        <v>42826</v>
      </c>
      <c r="T530" s="64"/>
      <c r="U530" s="64"/>
      <c r="V530" s="64"/>
    </row>
    <row r="531" spans="1:22" ht="14.5" hidden="1" x14ac:dyDescent="0.35">
      <c r="A531" s="625" t="s">
        <v>624</v>
      </c>
      <c r="B531" s="106" t="s">
        <v>1014</v>
      </c>
      <c r="C531" s="560" t="s">
        <v>779</v>
      </c>
      <c r="D531" s="557" t="s">
        <v>573</v>
      </c>
      <c r="E531" s="30"/>
      <c r="F531" s="557" t="s">
        <v>551</v>
      </c>
      <c r="G531" s="30"/>
      <c r="H531" s="30"/>
      <c r="I531" s="557">
        <v>36192</v>
      </c>
      <c r="J531" s="557">
        <v>26144</v>
      </c>
      <c r="K531" s="30"/>
      <c r="L531" s="589">
        <f t="shared" si="132"/>
        <v>36192</v>
      </c>
      <c r="M531" s="589">
        <f t="shared" si="132"/>
        <v>26144</v>
      </c>
      <c r="N531" s="8"/>
      <c r="O531" s="221">
        <f>IF(P531="Yes",'MD Rates'!$H$1,R531)</f>
        <v>42826</v>
      </c>
      <c r="P531" s="11" t="str">
        <f t="shared" si="129"/>
        <v>No</v>
      </c>
      <c r="R531" s="256">
        <v>42826</v>
      </c>
      <c r="T531" s="64"/>
      <c r="U531" s="64"/>
      <c r="V531" s="64"/>
    </row>
    <row r="532" spans="1:22" ht="14.5" hidden="1" x14ac:dyDescent="0.35">
      <c r="A532" s="625" t="s">
        <v>624</v>
      </c>
      <c r="B532" s="106" t="s">
        <v>1014</v>
      </c>
      <c r="C532" s="560" t="s">
        <v>779</v>
      </c>
      <c r="D532" s="557" t="s">
        <v>574</v>
      </c>
      <c r="E532" s="30"/>
      <c r="F532" s="557" t="s">
        <v>551</v>
      </c>
      <c r="G532" s="30"/>
      <c r="H532" s="30"/>
      <c r="I532" s="557">
        <v>36192</v>
      </c>
      <c r="J532" s="557">
        <v>26144</v>
      </c>
      <c r="K532" s="30"/>
      <c r="L532" s="589">
        <f t="shared" si="132"/>
        <v>36192</v>
      </c>
      <c r="M532" s="589">
        <f t="shared" si="132"/>
        <v>26144</v>
      </c>
      <c r="N532" s="8"/>
      <c r="O532" s="221">
        <f>IF(P532="Yes",'MD Rates'!$H$1,R532)</f>
        <v>42826</v>
      </c>
      <c r="P532" s="11" t="str">
        <f t="shared" si="129"/>
        <v>No</v>
      </c>
      <c r="R532" s="256">
        <v>42826</v>
      </c>
      <c r="T532" s="64"/>
      <c r="U532" s="64"/>
      <c r="V532" s="64"/>
    </row>
    <row r="533" spans="1:22" ht="14.5" hidden="1" x14ac:dyDescent="0.35">
      <c r="A533" s="625" t="s">
        <v>624</v>
      </c>
      <c r="B533" s="106" t="s">
        <v>1014</v>
      </c>
      <c r="C533" s="560" t="s">
        <v>779</v>
      </c>
      <c r="D533" s="557" t="s">
        <v>575</v>
      </c>
      <c r="E533" s="30"/>
      <c r="F533" s="557" t="s">
        <v>551</v>
      </c>
      <c r="G533" s="30"/>
      <c r="H533" s="30"/>
      <c r="I533" s="557">
        <v>36192</v>
      </c>
      <c r="J533" s="557">
        <v>26144</v>
      </c>
      <c r="K533" s="30"/>
      <c r="L533" s="589">
        <f t="shared" si="132"/>
        <v>36192</v>
      </c>
      <c r="M533" s="589">
        <f t="shared" si="132"/>
        <v>26144</v>
      </c>
      <c r="N533" s="8"/>
      <c r="O533" s="221">
        <f>IF(P533="Yes",'MD Rates'!$H$1,R533)</f>
        <v>42826</v>
      </c>
      <c r="P533" s="11" t="str">
        <f t="shared" si="129"/>
        <v>No</v>
      </c>
      <c r="R533" s="256">
        <v>42826</v>
      </c>
      <c r="T533" s="64"/>
      <c r="U533" s="64"/>
      <c r="V533" s="64"/>
    </row>
    <row r="534" spans="1:22" ht="14.5" hidden="1" x14ac:dyDescent="0.35">
      <c r="A534" s="625" t="s">
        <v>624</v>
      </c>
      <c r="B534" s="106" t="s">
        <v>1014</v>
      </c>
      <c r="C534" s="560" t="s">
        <v>779</v>
      </c>
      <c r="D534" s="557" t="s">
        <v>576</v>
      </c>
      <c r="E534" s="30"/>
      <c r="F534" s="557" t="s">
        <v>551</v>
      </c>
      <c r="G534" s="30"/>
      <c r="H534" s="30"/>
      <c r="I534" s="557">
        <v>36192</v>
      </c>
      <c r="J534" s="557">
        <v>26144</v>
      </c>
      <c r="K534" s="30"/>
      <c r="L534" s="589">
        <f t="shared" si="132"/>
        <v>36192</v>
      </c>
      <c r="M534" s="589">
        <f t="shared" si="132"/>
        <v>26144</v>
      </c>
      <c r="N534" s="8"/>
      <c r="O534" s="221">
        <f>IF(P534="Yes",'MD Rates'!$H$1,R534)</f>
        <v>42826</v>
      </c>
      <c r="P534" s="11" t="str">
        <f t="shared" si="129"/>
        <v>No</v>
      </c>
      <c r="R534" s="256">
        <v>42826</v>
      </c>
      <c r="T534" s="64"/>
      <c r="U534" s="64"/>
      <c r="V534" s="64"/>
    </row>
    <row r="535" spans="1:22" ht="14.5" hidden="1" x14ac:dyDescent="0.35">
      <c r="A535" s="625" t="s">
        <v>624</v>
      </c>
      <c r="B535" s="106" t="s">
        <v>1014</v>
      </c>
      <c r="C535" s="560" t="s">
        <v>779</v>
      </c>
      <c r="D535" s="557" t="s">
        <v>577</v>
      </c>
      <c r="E535" s="30"/>
      <c r="F535" s="557" t="s">
        <v>551</v>
      </c>
      <c r="G535" s="30"/>
      <c r="H535" s="30"/>
      <c r="I535" s="557">
        <v>36192</v>
      </c>
      <c r="J535" s="557">
        <v>26144</v>
      </c>
      <c r="K535" s="30"/>
      <c r="L535" s="589">
        <f t="shared" si="132"/>
        <v>36192</v>
      </c>
      <c r="M535" s="589">
        <f t="shared" si="132"/>
        <v>26144</v>
      </c>
      <c r="N535" s="8"/>
      <c r="O535" s="221">
        <f>IF(P535="Yes",'MD Rates'!$H$1,R535)</f>
        <v>42826</v>
      </c>
      <c r="P535" s="11" t="str">
        <f t="shared" si="129"/>
        <v>No</v>
      </c>
      <c r="R535" s="256">
        <v>42826</v>
      </c>
      <c r="T535" s="64"/>
      <c r="U535" s="64"/>
      <c r="V535" s="64"/>
    </row>
    <row r="536" spans="1:22" ht="14.5" hidden="1" x14ac:dyDescent="0.35">
      <c r="A536" s="625" t="s">
        <v>624</v>
      </c>
      <c r="B536" s="106" t="s">
        <v>1014</v>
      </c>
      <c r="C536" s="560" t="s">
        <v>779</v>
      </c>
      <c r="D536" s="557" t="s">
        <v>578</v>
      </c>
      <c r="E536" s="30"/>
      <c r="F536" s="557" t="s">
        <v>551</v>
      </c>
      <c r="G536" s="30"/>
      <c r="H536" s="30"/>
      <c r="I536" s="557">
        <v>36192</v>
      </c>
      <c r="J536" s="557">
        <v>26144</v>
      </c>
      <c r="K536" s="30"/>
      <c r="L536" s="589">
        <f t="shared" si="132"/>
        <v>36192</v>
      </c>
      <c r="M536" s="589">
        <f t="shared" si="132"/>
        <v>26144</v>
      </c>
      <c r="N536" s="8"/>
      <c r="O536" s="221">
        <f>IF(P536="Yes",'MD Rates'!$H$1,R536)</f>
        <v>42826</v>
      </c>
      <c r="P536" s="11" t="str">
        <f t="shared" si="129"/>
        <v>No</v>
      </c>
      <c r="R536" s="256">
        <v>42826</v>
      </c>
      <c r="T536" s="64"/>
      <c r="U536" s="64"/>
      <c r="V536" s="64"/>
    </row>
    <row r="537" spans="1:22" ht="14.5" hidden="1" x14ac:dyDescent="0.35">
      <c r="A537" s="625" t="s">
        <v>624</v>
      </c>
      <c r="B537" s="106" t="s">
        <v>1014</v>
      </c>
      <c r="C537" s="560" t="s">
        <v>779</v>
      </c>
      <c r="D537" s="557" t="s">
        <v>579</v>
      </c>
      <c r="E537" s="30"/>
      <c r="F537" s="557" t="s">
        <v>551</v>
      </c>
      <c r="G537" s="30"/>
      <c r="H537" s="30"/>
      <c r="I537" s="557">
        <v>36192</v>
      </c>
      <c r="J537" s="557">
        <v>26144</v>
      </c>
      <c r="K537" s="30"/>
      <c r="L537" s="589">
        <f t="shared" si="132"/>
        <v>36192</v>
      </c>
      <c r="M537" s="589">
        <f t="shared" si="132"/>
        <v>26144</v>
      </c>
      <c r="N537" s="8"/>
      <c r="O537" s="221">
        <f>IF(P537="Yes",'MD Rates'!$H$1,R537)</f>
        <v>42826</v>
      </c>
      <c r="P537" s="11" t="str">
        <f t="shared" si="129"/>
        <v>No</v>
      </c>
      <c r="R537" s="256">
        <v>42826</v>
      </c>
      <c r="T537" s="64"/>
      <c r="U537" s="64"/>
      <c r="V537" s="64"/>
    </row>
    <row r="538" spans="1:22" ht="14.5" hidden="1" x14ac:dyDescent="0.35">
      <c r="A538" s="625" t="s">
        <v>624</v>
      </c>
      <c r="B538" s="106" t="s">
        <v>1014</v>
      </c>
      <c r="C538" s="560" t="s">
        <v>779</v>
      </c>
      <c r="D538" s="557" t="s">
        <v>580</v>
      </c>
      <c r="E538" s="30"/>
      <c r="F538" s="557" t="s">
        <v>551</v>
      </c>
      <c r="G538" s="30"/>
      <c r="H538" s="30"/>
      <c r="I538" s="557">
        <v>36192</v>
      </c>
      <c r="J538" s="557">
        <v>26144</v>
      </c>
      <c r="K538" s="30"/>
      <c r="L538" s="589">
        <f t="shared" si="132"/>
        <v>36192</v>
      </c>
      <c r="M538" s="589">
        <f t="shared" si="132"/>
        <v>26144</v>
      </c>
      <c r="N538" s="8"/>
      <c r="O538" s="221">
        <f>IF(P538="Yes",'MD Rates'!$H$1,R538)</f>
        <v>42826</v>
      </c>
      <c r="P538" s="11" t="str">
        <f t="shared" si="129"/>
        <v>No</v>
      </c>
      <c r="R538" s="256">
        <v>42826</v>
      </c>
      <c r="T538" s="64"/>
      <c r="U538" s="64"/>
      <c r="V538" s="64"/>
    </row>
    <row r="539" spans="1:22" ht="14.5" hidden="1" x14ac:dyDescent="0.35">
      <c r="A539" s="625" t="s">
        <v>624</v>
      </c>
      <c r="B539" s="106" t="s">
        <v>1014</v>
      </c>
      <c r="C539" s="560" t="s">
        <v>779</v>
      </c>
      <c r="D539" s="557" t="s">
        <v>581</v>
      </c>
      <c r="E539" s="30"/>
      <c r="F539" s="557" t="s">
        <v>551</v>
      </c>
      <c r="G539" s="30"/>
      <c r="H539" s="30"/>
      <c r="I539" s="557">
        <v>36192</v>
      </c>
      <c r="J539" s="557">
        <v>26144</v>
      </c>
      <c r="K539" s="30"/>
      <c r="L539" s="589">
        <f t="shared" si="132"/>
        <v>36192</v>
      </c>
      <c r="M539" s="589">
        <f t="shared" si="132"/>
        <v>26144</v>
      </c>
      <c r="N539" s="8"/>
      <c r="O539" s="221">
        <f>IF(P539="Yes",'MD Rates'!$H$1,R539)</f>
        <v>42826</v>
      </c>
      <c r="P539" s="11" t="str">
        <f t="shared" si="129"/>
        <v>No</v>
      </c>
      <c r="R539" s="256">
        <v>42826</v>
      </c>
      <c r="T539" s="64"/>
      <c r="U539" s="64"/>
      <c r="V539" s="64"/>
    </row>
    <row r="540" spans="1:22" ht="14.5" hidden="1" x14ac:dyDescent="0.35">
      <c r="A540" s="625" t="s">
        <v>624</v>
      </c>
      <c r="B540" s="106" t="s">
        <v>1014</v>
      </c>
      <c r="C540" s="560" t="s">
        <v>779</v>
      </c>
      <c r="D540" s="557" t="s">
        <v>582</v>
      </c>
      <c r="E540" s="30"/>
      <c r="F540" s="557" t="s">
        <v>551</v>
      </c>
      <c r="G540" s="30"/>
      <c r="H540" s="30"/>
      <c r="I540" s="557">
        <v>36192</v>
      </c>
      <c r="J540" s="557">
        <v>26144</v>
      </c>
      <c r="K540" s="30"/>
      <c r="L540" s="589">
        <f t="shared" si="132"/>
        <v>36192</v>
      </c>
      <c r="M540" s="589">
        <f t="shared" si="132"/>
        <v>26144</v>
      </c>
      <c r="N540" s="8"/>
      <c r="O540" s="221">
        <f>IF(P540="Yes",'MD Rates'!$H$1,R540)</f>
        <v>42826</v>
      </c>
      <c r="P540" s="11" t="str">
        <f t="shared" si="129"/>
        <v>No</v>
      </c>
      <c r="R540" s="256">
        <v>42826</v>
      </c>
      <c r="T540" s="64"/>
      <c r="U540" s="64"/>
      <c r="V540" s="64"/>
    </row>
    <row r="541" spans="1:22" ht="14.5" hidden="1" x14ac:dyDescent="0.35">
      <c r="A541" s="625" t="s">
        <v>624</v>
      </c>
      <c r="B541" s="106" t="s">
        <v>1014</v>
      </c>
      <c r="C541" s="560" t="s">
        <v>779</v>
      </c>
      <c r="D541" s="557" t="s">
        <v>583</v>
      </c>
      <c r="E541" s="30"/>
      <c r="F541" s="557" t="s">
        <v>551</v>
      </c>
      <c r="G541" s="30"/>
      <c r="H541" s="30"/>
      <c r="I541" s="557">
        <v>36192</v>
      </c>
      <c r="J541" s="557">
        <v>26144</v>
      </c>
      <c r="K541" s="30"/>
      <c r="L541" s="589">
        <f t="shared" si="132"/>
        <v>36192</v>
      </c>
      <c r="M541" s="589">
        <f t="shared" si="132"/>
        <v>26144</v>
      </c>
      <c r="N541" s="8"/>
      <c r="O541" s="221">
        <f>IF(P541="Yes",'MD Rates'!$H$1,R541)</f>
        <v>42826</v>
      </c>
      <c r="P541" s="11" t="str">
        <f t="shared" si="129"/>
        <v>No</v>
      </c>
      <c r="R541" s="256">
        <v>42826</v>
      </c>
      <c r="T541" s="64"/>
      <c r="U541" s="64"/>
      <c r="V541" s="64"/>
    </row>
    <row r="542" spans="1:22" ht="14.5" hidden="1" x14ac:dyDescent="0.35">
      <c r="A542" s="625" t="s">
        <v>624</v>
      </c>
      <c r="B542" s="106" t="s">
        <v>1014</v>
      </c>
      <c r="C542" s="560" t="s">
        <v>779</v>
      </c>
      <c r="D542" s="557" t="s">
        <v>584</v>
      </c>
      <c r="E542" s="30"/>
      <c r="F542" s="557" t="s">
        <v>551</v>
      </c>
      <c r="G542" s="30"/>
      <c r="H542" s="30"/>
      <c r="I542" s="557">
        <v>36192</v>
      </c>
      <c r="J542" s="557">
        <v>26144</v>
      </c>
      <c r="K542" s="30"/>
      <c r="L542" s="589">
        <f t="shared" si="132"/>
        <v>36192</v>
      </c>
      <c r="M542" s="589">
        <f t="shared" si="132"/>
        <v>26144</v>
      </c>
      <c r="N542" s="8"/>
      <c r="O542" s="221">
        <f>IF(P542="Yes",'MD Rates'!$H$1,R542)</f>
        <v>42826</v>
      </c>
      <c r="P542" s="11" t="str">
        <f t="shared" si="129"/>
        <v>No</v>
      </c>
      <c r="R542" s="256">
        <v>42826</v>
      </c>
      <c r="T542" s="64"/>
      <c r="U542" s="64"/>
      <c r="V542" s="64"/>
    </row>
    <row r="543" spans="1:22" ht="14.5" hidden="1" x14ac:dyDescent="0.35">
      <c r="A543" s="625" t="s">
        <v>624</v>
      </c>
      <c r="B543" s="106" t="s">
        <v>1014</v>
      </c>
      <c r="C543" s="560" t="s">
        <v>779</v>
      </c>
      <c r="D543" s="557" t="s">
        <v>585</v>
      </c>
      <c r="E543" s="30"/>
      <c r="F543" s="557" t="s">
        <v>551</v>
      </c>
      <c r="G543" s="30"/>
      <c r="H543" s="30"/>
      <c r="I543" s="557">
        <v>36192</v>
      </c>
      <c r="J543" s="557">
        <v>26144</v>
      </c>
      <c r="K543" s="30"/>
      <c r="L543" s="589">
        <f t="shared" si="132"/>
        <v>36192</v>
      </c>
      <c r="M543" s="589">
        <f t="shared" si="132"/>
        <v>26144</v>
      </c>
      <c r="N543" s="8"/>
      <c r="O543" s="221">
        <f>IF(P543="Yes",'MD Rates'!$H$1,R543)</f>
        <v>42826</v>
      </c>
      <c r="P543" s="11" t="str">
        <f t="shared" si="129"/>
        <v>No</v>
      </c>
      <c r="R543" s="256">
        <v>42826</v>
      </c>
      <c r="T543" s="64"/>
      <c r="U543" s="64"/>
      <c r="V543" s="64"/>
    </row>
    <row r="544" spans="1:22" ht="14.5" hidden="1" x14ac:dyDescent="0.35">
      <c r="A544" s="625" t="s">
        <v>624</v>
      </c>
      <c r="B544" s="106" t="s">
        <v>1014</v>
      </c>
      <c r="C544" s="560" t="s">
        <v>779</v>
      </c>
      <c r="D544" s="557" t="s">
        <v>586</v>
      </c>
      <c r="E544" s="30"/>
      <c r="F544" s="557" t="s">
        <v>551</v>
      </c>
      <c r="G544" s="30"/>
      <c r="H544" s="30"/>
      <c r="I544" s="557">
        <v>36192</v>
      </c>
      <c r="J544" s="557">
        <v>26144</v>
      </c>
      <c r="K544" s="30"/>
      <c r="L544" s="589">
        <f t="shared" si="132"/>
        <v>36192</v>
      </c>
      <c r="M544" s="589">
        <f t="shared" si="132"/>
        <v>26144</v>
      </c>
      <c r="N544" s="8"/>
      <c r="O544" s="221">
        <f>IF(P544="Yes",'MD Rates'!$H$1,R544)</f>
        <v>42826</v>
      </c>
      <c r="P544" s="11" t="str">
        <f t="shared" si="129"/>
        <v>No</v>
      </c>
      <c r="R544" s="256">
        <v>42826</v>
      </c>
      <c r="T544" s="64"/>
      <c r="U544" s="64"/>
      <c r="V544" s="64"/>
    </row>
    <row r="545" spans="1:22" ht="14.5" hidden="1" x14ac:dyDescent="0.35">
      <c r="A545" s="625" t="s">
        <v>624</v>
      </c>
      <c r="B545" s="106" t="s">
        <v>1014</v>
      </c>
      <c r="C545" s="560" t="s">
        <v>779</v>
      </c>
      <c r="D545" s="557" t="s">
        <v>587</v>
      </c>
      <c r="E545" s="30"/>
      <c r="F545" s="557" t="s">
        <v>551</v>
      </c>
      <c r="G545" s="30"/>
      <c r="H545" s="30"/>
      <c r="I545" s="557">
        <v>36192</v>
      </c>
      <c r="J545" s="557">
        <v>26144</v>
      </c>
      <c r="K545" s="30"/>
      <c r="L545" s="589">
        <f t="shared" ref="L545:M560" si="133">L544</f>
        <v>36192</v>
      </c>
      <c r="M545" s="589">
        <f t="shared" si="133"/>
        <v>26144</v>
      </c>
      <c r="N545" s="8"/>
      <c r="O545" s="221">
        <f>IF(P545="Yes",'MD Rates'!$H$1,R545)</f>
        <v>42826</v>
      </c>
      <c r="P545" s="11" t="str">
        <f t="shared" si="129"/>
        <v>No</v>
      </c>
      <c r="R545" s="256">
        <v>42826</v>
      </c>
      <c r="T545" s="64"/>
      <c r="U545" s="64"/>
      <c r="V545" s="64"/>
    </row>
    <row r="546" spans="1:22" ht="14.5" hidden="1" x14ac:dyDescent="0.35">
      <c r="A546" s="625" t="s">
        <v>624</v>
      </c>
      <c r="B546" s="106" t="s">
        <v>1014</v>
      </c>
      <c r="C546" s="560" t="s">
        <v>779</v>
      </c>
      <c r="D546" s="557" t="s">
        <v>588</v>
      </c>
      <c r="E546" s="30"/>
      <c r="F546" s="557" t="s">
        <v>551</v>
      </c>
      <c r="G546" s="30"/>
      <c r="H546" s="30"/>
      <c r="I546" s="557">
        <v>36192</v>
      </c>
      <c r="J546" s="557">
        <v>26144</v>
      </c>
      <c r="K546" s="30"/>
      <c r="L546" s="589">
        <f t="shared" si="133"/>
        <v>36192</v>
      </c>
      <c r="M546" s="589">
        <f t="shared" si="133"/>
        <v>26144</v>
      </c>
      <c r="N546" s="8"/>
      <c r="O546" s="221">
        <f>IF(P546="Yes",'MD Rates'!$H$1,R546)</f>
        <v>42826</v>
      </c>
      <c r="P546" s="11" t="str">
        <f t="shared" si="129"/>
        <v>No</v>
      </c>
      <c r="R546" s="256">
        <v>42826</v>
      </c>
      <c r="T546" s="64"/>
      <c r="U546" s="64"/>
      <c r="V546" s="64"/>
    </row>
    <row r="547" spans="1:22" ht="14.5" hidden="1" x14ac:dyDescent="0.35">
      <c r="A547" s="625" t="s">
        <v>624</v>
      </c>
      <c r="B547" s="106" t="s">
        <v>1014</v>
      </c>
      <c r="C547" s="560" t="s">
        <v>779</v>
      </c>
      <c r="D547" s="557" t="s">
        <v>589</v>
      </c>
      <c r="E547" s="30"/>
      <c r="F547" s="557" t="s">
        <v>551</v>
      </c>
      <c r="G547" s="30"/>
      <c r="H547" s="30"/>
      <c r="I547" s="557">
        <v>36192</v>
      </c>
      <c r="J547" s="557">
        <v>26144</v>
      </c>
      <c r="K547" s="30"/>
      <c r="L547" s="589">
        <f t="shared" si="133"/>
        <v>36192</v>
      </c>
      <c r="M547" s="589">
        <f t="shared" si="133"/>
        <v>26144</v>
      </c>
      <c r="N547" s="8"/>
      <c r="O547" s="221">
        <f>IF(P547="Yes",'MD Rates'!$H$1,R547)</f>
        <v>42826</v>
      </c>
      <c r="P547" s="11" t="str">
        <f t="shared" si="129"/>
        <v>No</v>
      </c>
      <c r="R547" s="256">
        <v>42826</v>
      </c>
      <c r="T547" s="64"/>
      <c r="U547" s="64"/>
      <c r="V547" s="64"/>
    </row>
    <row r="548" spans="1:22" ht="14.5" hidden="1" x14ac:dyDescent="0.35">
      <c r="A548" s="625" t="s">
        <v>624</v>
      </c>
      <c r="B548" s="106" t="s">
        <v>1014</v>
      </c>
      <c r="C548" s="560" t="s">
        <v>779</v>
      </c>
      <c r="D548" s="557" t="s">
        <v>590</v>
      </c>
      <c r="E548" s="30"/>
      <c r="F548" s="557" t="s">
        <v>551</v>
      </c>
      <c r="G548" s="30"/>
      <c r="H548" s="30"/>
      <c r="I548" s="557">
        <v>36192</v>
      </c>
      <c r="J548" s="557">
        <v>26144</v>
      </c>
      <c r="K548" s="30"/>
      <c r="L548" s="589">
        <f t="shared" si="133"/>
        <v>36192</v>
      </c>
      <c r="M548" s="589">
        <f t="shared" si="133"/>
        <v>26144</v>
      </c>
      <c r="N548" s="8"/>
      <c r="O548" s="221">
        <f>IF(P548="Yes",'MD Rates'!$H$1,R548)</f>
        <v>42826</v>
      </c>
      <c r="P548" s="11" t="str">
        <f t="shared" si="129"/>
        <v>No</v>
      </c>
      <c r="R548" s="256">
        <v>42826</v>
      </c>
      <c r="T548" s="64"/>
      <c r="U548" s="64"/>
      <c r="V548" s="64"/>
    </row>
    <row r="549" spans="1:22" ht="14.5" hidden="1" x14ac:dyDescent="0.35">
      <c r="A549" s="625" t="s">
        <v>624</v>
      </c>
      <c r="B549" s="106" t="s">
        <v>1014</v>
      </c>
      <c r="C549" s="560" t="s">
        <v>779</v>
      </c>
      <c r="D549" s="557" t="s">
        <v>591</v>
      </c>
      <c r="E549" s="30"/>
      <c r="F549" s="557" t="s">
        <v>551</v>
      </c>
      <c r="G549" s="30"/>
      <c r="H549" s="30"/>
      <c r="I549" s="557">
        <v>36192</v>
      </c>
      <c r="J549" s="557">
        <v>26144</v>
      </c>
      <c r="K549" s="30"/>
      <c r="L549" s="589">
        <f t="shared" si="133"/>
        <v>36192</v>
      </c>
      <c r="M549" s="589">
        <f t="shared" si="133"/>
        <v>26144</v>
      </c>
      <c r="N549" s="8"/>
      <c r="O549" s="221">
        <f>IF(P549="Yes",'MD Rates'!$H$1,R549)</f>
        <v>42826</v>
      </c>
      <c r="P549" s="11" t="str">
        <f t="shared" si="129"/>
        <v>No</v>
      </c>
      <c r="R549" s="256">
        <v>42826</v>
      </c>
      <c r="T549" s="64"/>
      <c r="U549" s="64"/>
      <c r="V549" s="64"/>
    </row>
    <row r="550" spans="1:22" ht="14.5" hidden="1" x14ac:dyDescent="0.35">
      <c r="A550" s="625" t="s">
        <v>624</v>
      </c>
      <c r="B550" s="106" t="s">
        <v>1014</v>
      </c>
      <c r="C550" s="560" t="s">
        <v>779</v>
      </c>
      <c r="D550" s="557" t="s">
        <v>592</v>
      </c>
      <c r="E550" s="30"/>
      <c r="F550" s="557" t="s">
        <v>551</v>
      </c>
      <c r="G550" s="30"/>
      <c r="H550" s="30"/>
      <c r="I550" s="557">
        <v>36192</v>
      </c>
      <c r="J550" s="557">
        <v>26144</v>
      </c>
      <c r="K550" s="30"/>
      <c r="L550" s="589">
        <f t="shared" si="133"/>
        <v>36192</v>
      </c>
      <c r="M550" s="589">
        <f t="shared" si="133"/>
        <v>26144</v>
      </c>
      <c r="N550" s="8"/>
      <c r="O550" s="221">
        <f>IF(P550="Yes",'MD Rates'!$H$1,R550)</f>
        <v>42826</v>
      </c>
      <c r="P550" s="11" t="str">
        <f t="shared" si="129"/>
        <v>No</v>
      </c>
      <c r="R550" s="256">
        <v>42826</v>
      </c>
      <c r="T550" s="64"/>
      <c r="U550" s="64"/>
      <c r="V550" s="64"/>
    </row>
    <row r="551" spans="1:22" ht="14.5" hidden="1" x14ac:dyDescent="0.35">
      <c r="A551" s="625" t="s">
        <v>624</v>
      </c>
      <c r="B551" s="106" t="s">
        <v>1014</v>
      </c>
      <c r="C551" s="560" t="s">
        <v>779</v>
      </c>
      <c r="D551" s="557" t="s">
        <v>593</v>
      </c>
      <c r="E551" s="30"/>
      <c r="F551" s="557" t="s">
        <v>551</v>
      </c>
      <c r="G551" s="30"/>
      <c r="H551" s="30"/>
      <c r="I551" s="557">
        <v>36192</v>
      </c>
      <c r="J551" s="557">
        <v>26144</v>
      </c>
      <c r="K551" s="30"/>
      <c r="L551" s="589">
        <f t="shared" si="133"/>
        <v>36192</v>
      </c>
      <c r="M551" s="589">
        <f t="shared" si="133"/>
        <v>26144</v>
      </c>
      <c r="N551" s="8"/>
      <c r="O551" s="221">
        <f>IF(P551="Yes",'MD Rates'!$H$1,R551)</f>
        <v>42826</v>
      </c>
      <c r="P551" s="11" t="str">
        <f t="shared" si="129"/>
        <v>No</v>
      </c>
      <c r="R551" s="256">
        <v>42826</v>
      </c>
      <c r="T551" s="64"/>
      <c r="U551" s="64"/>
      <c r="V551" s="64"/>
    </row>
    <row r="552" spans="1:22" ht="14.5" hidden="1" x14ac:dyDescent="0.35">
      <c r="A552" s="625" t="s">
        <v>624</v>
      </c>
      <c r="B552" s="106" t="s">
        <v>1014</v>
      </c>
      <c r="C552" s="560" t="s">
        <v>779</v>
      </c>
      <c r="D552" s="557" t="s">
        <v>594</v>
      </c>
      <c r="E552" s="30"/>
      <c r="F552" s="557" t="s">
        <v>551</v>
      </c>
      <c r="G552" s="30"/>
      <c r="H552" s="30"/>
      <c r="I552" s="557">
        <v>36192</v>
      </c>
      <c r="J552" s="557">
        <v>26144</v>
      </c>
      <c r="K552" s="30"/>
      <c r="L552" s="589">
        <f t="shared" si="133"/>
        <v>36192</v>
      </c>
      <c r="M552" s="589">
        <f t="shared" si="133"/>
        <v>26144</v>
      </c>
      <c r="N552" s="8"/>
      <c r="O552" s="221">
        <f>IF(P552="Yes",'MD Rates'!$H$1,R552)</f>
        <v>42826</v>
      </c>
      <c r="P552" s="11" t="str">
        <f t="shared" si="129"/>
        <v>No</v>
      </c>
      <c r="R552" s="256">
        <v>42826</v>
      </c>
      <c r="T552" s="64"/>
      <c r="U552" s="64"/>
      <c r="V552" s="64"/>
    </row>
    <row r="553" spans="1:22" ht="14.5" hidden="1" x14ac:dyDescent="0.35">
      <c r="A553" s="625" t="s">
        <v>624</v>
      </c>
      <c r="B553" s="106" t="s">
        <v>1014</v>
      </c>
      <c r="C553" s="560" t="s">
        <v>779</v>
      </c>
      <c r="D553" s="557" t="s">
        <v>595</v>
      </c>
      <c r="E553" s="30"/>
      <c r="F553" s="557" t="s">
        <v>551</v>
      </c>
      <c r="G553" s="30"/>
      <c r="H553" s="30"/>
      <c r="I553" s="557">
        <v>36192</v>
      </c>
      <c r="J553" s="557">
        <v>26144</v>
      </c>
      <c r="K553" s="30"/>
      <c r="L553" s="589">
        <f t="shared" si="133"/>
        <v>36192</v>
      </c>
      <c r="M553" s="589">
        <f t="shared" si="133"/>
        <v>26144</v>
      </c>
      <c r="N553" s="8"/>
      <c r="O553" s="221">
        <f>IF(P553="Yes",'MD Rates'!$H$1,R553)</f>
        <v>42826</v>
      </c>
      <c r="P553" s="11" t="str">
        <f t="shared" si="129"/>
        <v>No</v>
      </c>
      <c r="R553" s="256">
        <v>42826</v>
      </c>
      <c r="T553" s="64"/>
      <c r="U553" s="64"/>
      <c r="V553" s="64"/>
    </row>
    <row r="554" spans="1:22" ht="14.5" hidden="1" x14ac:dyDescent="0.35">
      <c r="A554" s="625" t="s">
        <v>624</v>
      </c>
      <c r="B554" s="106" t="s">
        <v>1014</v>
      </c>
      <c r="C554" s="560" t="s">
        <v>779</v>
      </c>
      <c r="D554" s="557" t="s">
        <v>596</v>
      </c>
      <c r="E554" s="30"/>
      <c r="F554" s="557" t="s">
        <v>551</v>
      </c>
      <c r="G554" s="30"/>
      <c r="H554" s="30"/>
      <c r="I554" s="557">
        <v>36192</v>
      </c>
      <c r="J554" s="557">
        <v>26144</v>
      </c>
      <c r="K554" s="30"/>
      <c r="L554" s="589">
        <f t="shared" si="133"/>
        <v>36192</v>
      </c>
      <c r="M554" s="589">
        <f t="shared" si="133"/>
        <v>26144</v>
      </c>
      <c r="N554" s="8"/>
      <c r="O554" s="221">
        <f>IF(P554="Yes",'MD Rates'!$H$1,R554)</f>
        <v>42826</v>
      </c>
      <c r="P554" s="11" t="str">
        <f t="shared" si="129"/>
        <v>No</v>
      </c>
      <c r="R554" s="256">
        <v>42826</v>
      </c>
      <c r="T554" s="64"/>
      <c r="U554" s="64"/>
      <c r="V554" s="64"/>
    </row>
    <row r="555" spans="1:22" ht="14.5" hidden="1" x14ac:dyDescent="0.35">
      <c r="A555" s="625" t="s">
        <v>624</v>
      </c>
      <c r="B555" s="106" t="s">
        <v>1014</v>
      </c>
      <c r="C555" s="560" t="s">
        <v>779</v>
      </c>
      <c r="D555" s="557" t="s">
        <v>597</v>
      </c>
      <c r="E555" s="30"/>
      <c r="F555" s="557" t="s">
        <v>551</v>
      </c>
      <c r="G555" s="30"/>
      <c r="H555" s="30"/>
      <c r="I555" s="557">
        <v>36192</v>
      </c>
      <c r="J555" s="557">
        <v>26144</v>
      </c>
      <c r="K555" s="30"/>
      <c r="L555" s="589">
        <f t="shared" si="133"/>
        <v>36192</v>
      </c>
      <c r="M555" s="589">
        <f t="shared" si="133"/>
        <v>26144</v>
      </c>
      <c r="N555" s="8"/>
      <c r="O555" s="221">
        <f>IF(P555="Yes",'MD Rates'!$H$1,R555)</f>
        <v>42826</v>
      </c>
      <c r="P555" s="11" t="str">
        <f t="shared" ref="P555:P621" si="134">IF(I555&lt;&gt;L555,"Yes","No")</f>
        <v>No</v>
      </c>
      <c r="R555" s="256">
        <v>42826</v>
      </c>
      <c r="T555" s="64"/>
      <c r="U555" s="64"/>
      <c r="V555" s="64"/>
    </row>
    <row r="556" spans="1:22" ht="14.5" hidden="1" x14ac:dyDescent="0.35">
      <c r="A556" s="625" t="s">
        <v>624</v>
      </c>
      <c r="B556" s="106" t="s">
        <v>1014</v>
      </c>
      <c r="C556" s="560" t="s">
        <v>779</v>
      </c>
      <c r="D556" s="557" t="s">
        <v>598</v>
      </c>
      <c r="E556" s="30"/>
      <c r="F556" s="557" t="s">
        <v>551</v>
      </c>
      <c r="G556" s="30"/>
      <c r="H556" s="30"/>
      <c r="I556" s="557">
        <v>36192</v>
      </c>
      <c r="J556" s="557">
        <v>26144</v>
      </c>
      <c r="K556" s="30"/>
      <c r="L556" s="589">
        <f t="shared" si="133"/>
        <v>36192</v>
      </c>
      <c r="M556" s="589">
        <f t="shared" si="133"/>
        <v>26144</v>
      </c>
      <c r="N556" s="8"/>
      <c r="O556" s="221">
        <f>IF(P556="Yes",'MD Rates'!$H$1,R556)</f>
        <v>42826</v>
      </c>
      <c r="P556" s="11" t="str">
        <f t="shared" si="134"/>
        <v>No</v>
      </c>
      <c r="R556" s="256">
        <v>42826</v>
      </c>
      <c r="T556" s="64"/>
      <c r="U556" s="64"/>
      <c r="V556" s="64"/>
    </row>
    <row r="557" spans="1:22" ht="14.5" hidden="1" x14ac:dyDescent="0.35">
      <c r="A557" s="625" t="s">
        <v>624</v>
      </c>
      <c r="B557" s="106" t="s">
        <v>1014</v>
      </c>
      <c r="C557" s="560" t="s">
        <v>779</v>
      </c>
      <c r="D557" s="557" t="s">
        <v>599</v>
      </c>
      <c r="E557" s="30"/>
      <c r="F557" s="557" t="s">
        <v>551</v>
      </c>
      <c r="G557" s="30"/>
      <c r="H557" s="30"/>
      <c r="I557" s="557">
        <v>36192</v>
      </c>
      <c r="J557" s="557">
        <v>26144</v>
      </c>
      <c r="K557" s="30"/>
      <c r="L557" s="589">
        <f t="shared" si="133"/>
        <v>36192</v>
      </c>
      <c r="M557" s="589">
        <f t="shared" si="133"/>
        <v>26144</v>
      </c>
      <c r="N557" s="8"/>
      <c r="O557" s="221">
        <f>IF(P557="Yes",'MD Rates'!$H$1,R557)</f>
        <v>42826</v>
      </c>
      <c r="P557" s="11" t="str">
        <f t="shared" si="134"/>
        <v>No</v>
      </c>
      <c r="R557" s="256">
        <v>42826</v>
      </c>
      <c r="T557" s="64"/>
      <c r="U557" s="64"/>
      <c r="V557" s="64"/>
    </row>
    <row r="558" spans="1:22" ht="14.5" hidden="1" x14ac:dyDescent="0.35">
      <c r="A558" s="625" t="s">
        <v>624</v>
      </c>
      <c r="B558" s="106" t="s">
        <v>1014</v>
      </c>
      <c r="C558" s="560" t="s">
        <v>779</v>
      </c>
      <c r="D558" s="557" t="s">
        <v>600</v>
      </c>
      <c r="E558" s="30"/>
      <c r="F558" s="557" t="s">
        <v>551</v>
      </c>
      <c r="G558" s="30"/>
      <c r="H558" s="30"/>
      <c r="I558" s="557">
        <v>36192</v>
      </c>
      <c r="J558" s="557">
        <v>26144</v>
      </c>
      <c r="K558" s="30"/>
      <c r="L558" s="589">
        <f t="shared" si="133"/>
        <v>36192</v>
      </c>
      <c r="M558" s="589">
        <f t="shared" si="133"/>
        <v>26144</v>
      </c>
      <c r="N558" s="8"/>
      <c r="O558" s="221">
        <f>IF(P558="Yes",'MD Rates'!$H$1,R558)</f>
        <v>42826</v>
      </c>
      <c r="P558" s="11" t="str">
        <f t="shared" si="134"/>
        <v>No</v>
      </c>
      <c r="R558" s="256">
        <v>42826</v>
      </c>
      <c r="T558" s="64"/>
      <c r="U558" s="64"/>
      <c r="V558" s="64"/>
    </row>
    <row r="559" spans="1:22" ht="14.5" hidden="1" x14ac:dyDescent="0.35">
      <c r="A559" s="625" t="s">
        <v>624</v>
      </c>
      <c r="B559" s="106" t="s">
        <v>1014</v>
      </c>
      <c r="C559" s="560" t="s">
        <v>779</v>
      </c>
      <c r="D559" s="557" t="s">
        <v>601</v>
      </c>
      <c r="E559" s="30"/>
      <c r="F559" s="557" t="s">
        <v>551</v>
      </c>
      <c r="G559" s="30"/>
      <c r="H559" s="30"/>
      <c r="I559" s="557">
        <v>36192</v>
      </c>
      <c r="J559" s="557">
        <v>26144</v>
      </c>
      <c r="K559" s="30"/>
      <c r="L559" s="589">
        <f t="shared" si="133"/>
        <v>36192</v>
      </c>
      <c r="M559" s="589">
        <f t="shared" si="133"/>
        <v>26144</v>
      </c>
      <c r="N559" s="8"/>
      <c r="O559" s="221">
        <f>IF(P559="Yes",'MD Rates'!$H$1,R559)</f>
        <v>42826</v>
      </c>
      <c r="P559" s="11" t="str">
        <f t="shared" si="134"/>
        <v>No</v>
      </c>
      <c r="R559" s="256">
        <v>42826</v>
      </c>
      <c r="T559" s="64"/>
      <c r="U559" s="64"/>
      <c r="V559" s="64"/>
    </row>
    <row r="560" spans="1:22" ht="14.5" hidden="1" x14ac:dyDescent="0.35">
      <c r="A560" s="625" t="s">
        <v>624</v>
      </c>
      <c r="B560" s="106" t="s">
        <v>1014</v>
      </c>
      <c r="C560" s="560" t="s">
        <v>779</v>
      </c>
      <c r="D560" s="557" t="s">
        <v>602</v>
      </c>
      <c r="E560" s="30"/>
      <c r="F560" s="557" t="s">
        <v>551</v>
      </c>
      <c r="G560" s="30"/>
      <c r="H560" s="30"/>
      <c r="I560" s="557">
        <v>36192</v>
      </c>
      <c r="J560" s="557">
        <v>26144</v>
      </c>
      <c r="K560" s="30"/>
      <c r="L560" s="589">
        <f t="shared" si="133"/>
        <v>36192</v>
      </c>
      <c r="M560" s="589">
        <f t="shared" si="133"/>
        <v>26144</v>
      </c>
      <c r="N560" s="8"/>
      <c r="O560" s="221">
        <f>IF(P560="Yes",'MD Rates'!$H$1,R560)</f>
        <v>42826</v>
      </c>
      <c r="P560" s="11" t="str">
        <f t="shared" si="134"/>
        <v>No</v>
      </c>
      <c r="R560" s="256">
        <v>42826</v>
      </c>
      <c r="T560" s="64"/>
      <c r="U560" s="64"/>
      <c r="V560" s="64"/>
    </row>
    <row r="561" spans="1:22" ht="14.5" hidden="1" x14ac:dyDescent="0.35">
      <c r="A561" s="625" t="s">
        <v>624</v>
      </c>
      <c r="B561" s="106" t="s">
        <v>1014</v>
      </c>
      <c r="C561" s="560" t="s">
        <v>779</v>
      </c>
      <c r="D561" s="557" t="s">
        <v>603</v>
      </c>
      <c r="E561" s="30"/>
      <c r="F561" s="557" t="s">
        <v>551</v>
      </c>
      <c r="G561" s="30"/>
      <c r="H561" s="30"/>
      <c r="I561" s="557">
        <v>36192</v>
      </c>
      <c r="J561" s="557">
        <v>26144</v>
      </c>
      <c r="K561" s="30"/>
      <c r="L561" s="589">
        <f t="shared" ref="L561:M576" si="135">L560</f>
        <v>36192</v>
      </c>
      <c r="M561" s="589">
        <f t="shared" si="135"/>
        <v>26144</v>
      </c>
      <c r="N561" s="8"/>
      <c r="O561" s="221">
        <f>IF(P561="Yes",'MD Rates'!$H$1,R561)</f>
        <v>42826</v>
      </c>
      <c r="P561" s="11" t="str">
        <f t="shared" si="134"/>
        <v>No</v>
      </c>
      <c r="R561" s="256">
        <v>42826</v>
      </c>
      <c r="T561" s="64"/>
      <c r="U561" s="64"/>
      <c r="V561" s="64"/>
    </row>
    <row r="562" spans="1:22" ht="14.5" hidden="1" x14ac:dyDescent="0.35">
      <c r="A562" s="625" t="s">
        <v>624</v>
      </c>
      <c r="B562" s="106" t="s">
        <v>1014</v>
      </c>
      <c r="C562" s="560" t="s">
        <v>779</v>
      </c>
      <c r="D562" s="557" t="s">
        <v>604</v>
      </c>
      <c r="E562" s="30"/>
      <c r="F562" s="557" t="s">
        <v>551</v>
      </c>
      <c r="G562" s="30"/>
      <c r="H562" s="30"/>
      <c r="I562" s="557">
        <v>36192</v>
      </c>
      <c r="J562" s="557">
        <v>26144</v>
      </c>
      <c r="K562" s="30"/>
      <c r="L562" s="589">
        <f t="shared" si="135"/>
        <v>36192</v>
      </c>
      <c r="M562" s="589">
        <f t="shared" si="135"/>
        <v>26144</v>
      </c>
      <c r="N562" s="8"/>
      <c r="O562" s="221">
        <f>IF(P562="Yes",'MD Rates'!$H$1,R562)</f>
        <v>42826</v>
      </c>
      <c r="P562" s="11" t="str">
        <f t="shared" si="134"/>
        <v>No</v>
      </c>
      <c r="R562" s="256">
        <v>42826</v>
      </c>
      <c r="T562" s="64"/>
      <c r="U562" s="64"/>
      <c r="V562" s="64"/>
    </row>
    <row r="563" spans="1:22" ht="14.5" hidden="1" x14ac:dyDescent="0.35">
      <c r="A563" s="625" t="s">
        <v>624</v>
      </c>
      <c r="B563" s="106" t="s">
        <v>1014</v>
      </c>
      <c r="C563" s="560" t="s">
        <v>779</v>
      </c>
      <c r="D563" s="557" t="s">
        <v>605</v>
      </c>
      <c r="E563" s="30"/>
      <c r="F563" s="557" t="s">
        <v>551</v>
      </c>
      <c r="G563" s="30"/>
      <c r="H563" s="30"/>
      <c r="I563" s="557">
        <v>36192</v>
      </c>
      <c r="J563" s="557">
        <v>26144</v>
      </c>
      <c r="K563" s="30"/>
      <c r="L563" s="589">
        <f t="shared" si="135"/>
        <v>36192</v>
      </c>
      <c r="M563" s="589">
        <f t="shared" si="135"/>
        <v>26144</v>
      </c>
      <c r="N563" s="8"/>
      <c r="O563" s="221">
        <f>IF(P563="Yes",'MD Rates'!$H$1,R563)</f>
        <v>42826</v>
      </c>
      <c r="P563" s="11" t="str">
        <f t="shared" si="134"/>
        <v>No</v>
      </c>
      <c r="R563" s="256">
        <v>42826</v>
      </c>
      <c r="T563" s="64"/>
      <c r="U563" s="64"/>
      <c r="V563" s="64"/>
    </row>
    <row r="564" spans="1:22" ht="14.5" hidden="1" x14ac:dyDescent="0.35">
      <c r="A564" s="625" t="s">
        <v>624</v>
      </c>
      <c r="B564" s="106" t="s">
        <v>1014</v>
      </c>
      <c r="C564" s="560" t="s">
        <v>779</v>
      </c>
      <c r="D564" s="557" t="s">
        <v>606</v>
      </c>
      <c r="E564" s="30"/>
      <c r="F564" s="557" t="s">
        <v>551</v>
      </c>
      <c r="G564" s="30"/>
      <c r="H564" s="30"/>
      <c r="I564" s="557">
        <v>36192</v>
      </c>
      <c r="J564" s="557">
        <v>26144</v>
      </c>
      <c r="K564" s="30"/>
      <c r="L564" s="589">
        <f t="shared" si="135"/>
        <v>36192</v>
      </c>
      <c r="M564" s="589">
        <f t="shared" si="135"/>
        <v>26144</v>
      </c>
      <c r="N564" s="8"/>
      <c r="O564" s="221">
        <f>IF(P564="Yes",'MD Rates'!$H$1,R564)</f>
        <v>42826</v>
      </c>
      <c r="P564" s="11" t="str">
        <f t="shared" si="134"/>
        <v>No</v>
      </c>
      <c r="R564" s="256">
        <v>42826</v>
      </c>
      <c r="T564" s="64"/>
      <c r="U564" s="64"/>
      <c r="V564" s="64"/>
    </row>
    <row r="565" spans="1:22" ht="14.5" hidden="1" x14ac:dyDescent="0.35">
      <c r="A565" s="625" t="s">
        <v>624</v>
      </c>
      <c r="B565" s="106" t="s">
        <v>1014</v>
      </c>
      <c r="C565" s="560" t="s">
        <v>779</v>
      </c>
      <c r="D565" s="557" t="s">
        <v>607</v>
      </c>
      <c r="E565" s="30"/>
      <c r="F565" s="557" t="s">
        <v>551</v>
      </c>
      <c r="G565" s="30"/>
      <c r="H565" s="30"/>
      <c r="I565" s="557">
        <v>36192</v>
      </c>
      <c r="J565" s="557">
        <v>26144</v>
      </c>
      <c r="K565" s="30"/>
      <c r="L565" s="589">
        <f t="shared" si="135"/>
        <v>36192</v>
      </c>
      <c r="M565" s="589">
        <f t="shared" si="135"/>
        <v>26144</v>
      </c>
      <c r="N565" s="8"/>
      <c r="O565" s="221">
        <f>IF(P565="Yes",'MD Rates'!$H$1,R565)</f>
        <v>42826</v>
      </c>
      <c r="P565" s="11" t="str">
        <f t="shared" si="134"/>
        <v>No</v>
      </c>
      <c r="R565" s="256">
        <v>42826</v>
      </c>
      <c r="T565" s="64"/>
      <c r="U565" s="64"/>
      <c r="V565" s="64"/>
    </row>
    <row r="566" spans="1:22" ht="14.5" hidden="1" x14ac:dyDescent="0.35">
      <c r="A566" s="625" t="s">
        <v>624</v>
      </c>
      <c r="B566" s="106" t="s">
        <v>1014</v>
      </c>
      <c r="C566" s="560" t="s">
        <v>779</v>
      </c>
      <c r="D566" s="557" t="s">
        <v>608</v>
      </c>
      <c r="E566" s="30"/>
      <c r="F566" s="557" t="s">
        <v>551</v>
      </c>
      <c r="G566" s="30"/>
      <c r="H566" s="30"/>
      <c r="I566" s="557">
        <v>36192</v>
      </c>
      <c r="J566" s="557">
        <v>26144</v>
      </c>
      <c r="K566" s="30"/>
      <c r="L566" s="589">
        <f t="shared" si="135"/>
        <v>36192</v>
      </c>
      <c r="M566" s="589">
        <f t="shared" si="135"/>
        <v>26144</v>
      </c>
      <c r="N566" s="8"/>
      <c r="O566" s="221">
        <f>IF(P566="Yes",'MD Rates'!$H$1,R566)</f>
        <v>42826</v>
      </c>
      <c r="P566" s="11" t="str">
        <f t="shared" si="134"/>
        <v>No</v>
      </c>
      <c r="R566" s="256">
        <v>42826</v>
      </c>
      <c r="T566" s="64"/>
      <c r="U566" s="64"/>
      <c r="V566" s="64"/>
    </row>
    <row r="567" spans="1:22" ht="14.5" hidden="1" x14ac:dyDescent="0.35">
      <c r="A567" s="625" t="s">
        <v>624</v>
      </c>
      <c r="B567" s="106" t="s">
        <v>1014</v>
      </c>
      <c r="C567" s="560" t="s">
        <v>779</v>
      </c>
      <c r="D567" s="557" t="s">
        <v>609</v>
      </c>
      <c r="E567" s="30"/>
      <c r="F567" s="557" t="s">
        <v>551</v>
      </c>
      <c r="G567" s="30"/>
      <c r="H567" s="30"/>
      <c r="I567" s="557">
        <v>36192</v>
      </c>
      <c r="J567" s="557">
        <v>26144</v>
      </c>
      <c r="K567" s="30"/>
      <c r="L567" s="589">
        <f t="shared" si="135"/>
        <v>36192</v>
      </c>
      <c r="M567" s="589">
        <f t="shared" si="135"/>
        <v>26144</v>
      </c>
      <c r="N567" s="8"/>
      <c r="O567" s="221">
        <f>IF(P567="Yes",'MD Rates'!$H$1,R567)</f>
        <v>42826</v>
      </c>
      <c r="P567" s="11" t="str">
        <f t="shared" si="134"/>
        <v>No</v>
      </c>
      <c r="R567" s="256">
        <v>42826</v>
      </c>
      <c r="T567" s="64"/>
      <c r="U567" s="64"/>
      <c r="V567" s="64"/>
    </row>
    <row r="568" spans="1:22" ht="14.5" hidden="1" x14ac:dyDescent="0.35">
      <c r="A568" s="625" t="s">
        <v>624</v>
      </c>
      <c r="B568" s="106" t="s">
        <v>1014</v>
      </c>
      <c r="C568" s="560" t="s">
        <v>779</v>
      </c>
      <c r="D568" s="557" t="s">
        <v>610</v>
      </c>
      <c r="E568" s="30"/>
      <c r="F568" s="557" t="s">
        <v>551</v>
      </c>
      <c r="G568" s="30"/>
      <c r="H568" s="30"/>
      <c r="I568" s="557">
        <v>36192</v>
      </c>
      <c r="J568" s="557">
        <v>26144</v>
      </c>
      <c r="K568" s="30"/>
      <c r="L568" s="589">
        <f t="shared" si="135"/>
        <v>36192</v>
      </c>
      <c r="M568" s="589">
        <f t="shared" si="135"/>
        <v>26144</v>
      </c>
      <c r="N568" s="8"/>
      <c r="O568" s="221">
        <f>IF(P568="Yes",'MD Rates'!$H$1,R568)</f>
        <v>42826</v>
      </c>
      <c r="P568" s="11" t="str">
        <f t="shared" si="134"/>
        <v>No</v>
      </c>
      <c r="R568" s="256">
        <v>42826</v>
      </c>
      <c r="T568" s="64"/>
      <c r="U568" s="64"/>
      <c r="V568" s="64"/>
    </row>
    <row r="569" spans="1:22" ht="14.5" hidden="1" x14ac:dyDescent="0.35">
      <c r="A569" s="625" t="s">
        <v>624</v>
      </c>
      <c r="B569" s="106" t="s">
        <v>1014</v>
      </c>
      <c r="C569" s="560" t="s">
        <v>779</v>
      </c>
      <c r="D569" s="557" t="s">
        <v>611</v>
      </c>
      <c r="E569" s="30"/>
      <c r="F569" s="557" t="s">
        <v>551</v>
      </c>
      <c r="G569" s="30"/>
      <c r="H569" s="30"/>
      <c r="I569" s="557">
        <v>36192</v>
      </c>
      <c r="J569" s="557">
        <v>26144</v>
      </c>
      <c r="K569" s="30"/>
      <c r="L569" s="589">
        <f t="shared" si="135"/>
        <v>36192</v>
      </c>
      <c r="M569" s="589">
        <f t="shared" si="135"/>
        <v>26144</v>
      </c>
      <c r="N569" s="8"/>
      <c r="O569" s="221">
        <f>IF(P569="Yes",'MD Rates'!$H$1,R569)</f>
        <v>42826</v>
      </c>
      <c r="P569" s="11" t="str">
        <f t="shared" si="134"/>
        <v>No</v>
      </c>
      <c r="R569" s="256">
        <v>42826</v>
      </c>
      <c r="T569" s="64"/>
      <c r="U569" s="64"/>
      <c r="V569" s="64"/>
    </row>
    <row r="570" spans="1:22" ht="14.5" hidden="1" x14ac:dyDescent="0.35">
      <c r="A570" s="625" t="s">
        <v>624</v>
      </c>
      <c r="B570" s="106" t="s">
        <v>1014</v>
      </c>
      <c r="C570" s="560" t="s">
        <v>779</v>
      </c>
      <c r="D570" s="557" t="s">
        <v>612</v>
      </c>
      <c r="E570" s="30"/>
      <c r="F570" s="557" t="s">
        <v>551</v>
      </c>
      <c r="G570" s="30"/>
      <c r="H570" s="30"/>
      <c r="I570" s="557">
        <v>36192</v>
      </c>
      <c r="J570" s="557">
        <v>26144</v>
      </c>
      <c r="K570" s="30"/>
      <c r="L570" s="589">
        <f t="shared" si="135"/>
        <v>36192</v>
      </c>
      <c r="M570" s="589">
        <f t="shared" si="135"/>
        <v>26144</v>
      </c>
      <c r="N570" s="8"/>
      <c r="O570" s="221">
        <f>IF(P570="Yes",'MD Rates'!$H$1,R570)</f>
        <v>42826</v>
      </c>
      <c r="P570" s="11" t="str">
        <f t="shared" si="134"/>
        <v>No</v>
      </c>
      <c r="R570" s="256">
        <v>42826</v>
      </c>
      <c r="T570" s="64"/>
      <c r="U570" s="64"/>
      <c r="V570" s="64"/>
    </row>
    <row r="571" spans="1:22" ht="14.5" hidden="1" x14ac:dyDescent="0.35">
      <c r="A571" s="625" t="s">
        <v>624</v>
      </c>
      <c r="B571" s="106" t="s">
        <v>1014</v>
      </c>
      <c r="C571" s="560" t="s">
        <v>779</v>
      </c>
      <c r="D571" s="557" t="s">
        <v>613</v>
      </c>
      <c r="E571" s="30"/>
      <c r="F571" s="557" t="s">
        <v>551</v>
      </c>
      <c r="G571" s="30"/>
      <c r="H571" s="30"/>
      <c r="I571" s="557">
        <v>36192</v>
      </c>
      <c r="J571" s="557">
        <v>26144</v>
      </c>
      <c r="K571" s="30"/>
      <c r="L571" s="589">
        <f t="shared" si="135"/>
        <v>36192</v>
      </c>
      <c r="M571" s="589">
        <f t="shared" si="135"/>
        <v>26144</v>
      </c>
      <c r="N571" s="8"/>
      <c r="O571" s="221">
        <f>IF(P571="Yes",'MD Rates'!$H$1,R571)</f>
        <v>42826</v>
      </c>
      <c r="P571" s="11" t="str">
        <f t="shared" si="134"/>
        <v>No</v>
      </c>
      <c r="R571" s="256">
        <v>42826</v>
      </c>
      <c r="T571" s="64"/>
      <c r="U571" s="64"/>
      <c r="V571" s="64"/>
    </row>
    <row r="572" spans="1:22" ht="14.5" hidden="1" x14ac:dyDescent="0.35">
      <c r="A572" s="625" t="s">
        <v>624</v>
      </c>
      <c r="B572" s="106" t="s">
        <v>1014</v>
      </c>
      <c r="C572" s="560" t="s">
        <v>779</v>
      </c>
      <c r="D572" s="557" t="s">
        <v>614</v>
      </c>
      <c r="E572" s="30"/>
      <c r="F572" s="557" t="s">
        <v>551</v>
      </c>
      <c r="G572" s="30"/>
      <c r="H572" s="30"/>
      <c r="I572" s="557">
        <v>36192</v>
      </c>
      <c r="J572" s="557">
        <v>26144</v>
      </c>
      <c r="K572" s="30"/>
      <c r="L572" s="589">
        <f t="shared" si="135"/>
        <v>36192</v>
      </c>
      <c r="M572" s="589">
        <f t="shared" si="135"/>
        <v>26144</v>
      </c>
      <c r="N572" s="8"/>
      <c r="O572" s="221">
        <f>IF(P572="Yes",'MD Rates'!$H$1,R572)</f>
        <v>42826</v>
      </c>
      <c r="P572" s="11" t="str">
        <f t="shared" si="134"/>
        <v>No</v>
      </c>
      <c r="R572" s="256">
        <v>42826</v>
      </c>
      <c r="T572" s="64"/>
      <c r="U572" s="64"/>
      <c r="V572" s="64"/>
    </row>
    <row r="573" spans="1:22" ht="14.5" hidden="1" x14ac:dyDescent="0.35">
      <c r="A573" s="625" t="s">
        <v>624</v>
      </c>
      <c r="B573" s="106" t="s">
        <v>1014</v>
      </c>
      <c r="C573" s="560" t="s">
        <v>779</v>
      </c>
      <c r="D573" s="557" t="s">
        <v>615</v>
      </c>
      <c r="E573" s="30"/>
      <c r="F573" s="557" t="s">
        <v>551</v>
      </c>
      <c r="G573" s="30"/>
      <c r="H573" s="30"/>
      <c r="I573" s="557">
        <v>36192</v>
      </c>
      <c r="J573" s="557">
        <v>26144</v>
      </c>
      <c r="K573" s="30"/>
      <c r="L573" s="589">
        <f t="shared" si="135"/>
        <v>36192</v>
      </c>
      <c r="M573" s="589">
        <f t="shared" si="135"/>
        <v>26144</v>
      </c>
      <c r="N573" s="8"/>
      <c r="O573" s="221">
        <f>IF(P573="Yes",'MD Rates'!$H$1,R573)</f>
        <v>42826</v>
      </c>
      <c r="P573" s="11" t="str">
        <f t="shared" si="134"/>
        <v>No</v>
      </c>
      <c r="R573" s="256">
        <v>42826</v>
      </c>
      <c r="T573" s="64"/>
      <c r="U573" s="64"/>
      <c r="V573" s="64"/>
    </row>
    <row r="574" spans="1:22" ht="14.5" hidden="1" x14ac:dyDescent="0.35">
      <c r="A574" s="625" t="s">
        <v>624</v>
      </c>
      <c r="B574" s="106" t="s">
        <v>1014</v>
      </c>
      <c r="C574" s="560" t="s">
        <v>779</v>
      </c>
      <c r="D574" s="557" t="s">
        <v>616</v>
      </c>
      <c r="E574" s="30"/>
      <c r="F574" s="557" t="s">
        <v>551</v>
      </c>
      <c r="G574" s="30"/>
      <c r="H574" s="30"/>
      <c r="I574" s="557">
        <v>36192</v>
      </c>
      <c r="J574" s="557">
        <v>26144</v>
      </c>
      <c r="K574" s="30"/>
      <c r="L574" s="589">
        <f t="shared" si="135"/>
        <v>36192</v>
      </c>
      <c r="M574" s="589">
        <f t="shared" si="135"/>
        <v>26144</v>
      </c>
      <c r="N574" s="8"/>
      <c r="O574" s="221">
        <f>IF(P574="Yes",'MD Rates'!$H$1,R574)</f>
        <v>42826</v>
      </c>
      <c r="P574" s="11" t="str">
        <f t="shared" si="134"/>
        <v>No</v>
      </c>
      <c r="R574" s="256">
        <v>42826</v>
      </c>
      <c r="T574" s="64"/>
      <c r="U574" s="64"/>
      <c r="V574" s="64"/>
    </row>
    <row r="575" spans="1:22" ht="14.5" hidden="1" x14ac:dyDescent="0.35">
      <c r="A575" s="625" t="s">
        <v>624</v>
      </c>
      <c r="B575" s="106" t="s">
        <v>1014</v>
      </c>
      <c r="C575" s="560" t="s">
        <v>779</v>
      </c>
      <c r="D575" s="557" t="s">
        <v>617</v>
      </c>
      <c r="E575" s="30"/>
      <c r="F575" s="557" t="s">
        <v>551</v>
      </c>
      <c r="G575" s="30"/>
      <c r="H575" s="30"/>
      <c r="I575" s="557">
        <v>36192</v>
      </c>
      <c r="J575" s="557">
        <v>26144</v>
      </c>
      <c r="K575" s="30"/>
      <c r="L575" s="589">
        <f t="shared" si="135"/>
        <v>36192</v>
      </c>
      <c r="M575" s="589">
        <f t="shared" si="135"/>
        <v>26144</v>
      </c>
      <c r="N575" s="8"/>
      <c r="O575" s="221">
        <f>IF(P575="Yes",'MD Rates'!$H$1,R575)</f>
        <v>42826</v>
      </c>
      <c r="P575" s="11" t="str">
        <f t="shared" si="134"/>
        <v>No</v>
      </c>
      <c r="R575" s="256">
        <v>42826</v>
      </c>
      <c r="T575" s="64"/>
      <c r="U575" s="64"/>
      <c r="V575" s="64"/>
    </row>
    <row r="576" spans="1:22" ht="14.5" hidden="1" x14ac:dyDescent="0.35">
      <c r="A576" s="625" t="s">
        <v>624</v>
      </c>
      <c r="B576" s="106" t="s">
        <v>1014</v>
      </c>
      <c r="C576" s="560" t="s">
        <v>779</v>
      </c>
      <c r="D576" s="557" t="s">
        <v>618</v>
      </c>
      <c r="E576" s="30"/>
      <c r="F576" s="557" t="s">
        <v>551</v>
      </c>
      <c r="G576" s="30"/>
      <c r="H576" s="30"/>
      <c r="I576" s="557">
        <v>36192</v>
      </c>
      <c r="J576" s="557">
        <v>26144</v>
      </c>
      <c r="K576" s="30"/>
      <c r="L576" s="589">
        <f t="shared" si="135"/>
        <v>36192</v>
      </c>
      <c r="M576" s="589">
        <f t="shared" si="135"/>
        <v>26144</v>
      </c>
      <c r="N576" s="8"/>
      <c r="O576" s="221">
        <f>IF(P576="Yes",'MD Rates'!$H$1,R576)</f>
        <v>42826</v>
      </c>
      <c r="P576" s="11" t="str">
        <f t="shared" si="134"/>
        <v>No</v>
      </c>
      <c r="R576" s="256">
        <v>42826</v>
      </c>
      <c r="T576" s="64"/>
      <c r="U576" s="64"/>
      <c r="V576" s="64"/>
    </row>
    <row r="577" spans="1:22" ht="14.5" hidden="1" x14ac:dyDescent="0.35">
      <c r="A577" s="625" t="s">
        <v>624</v>
      </c>
      <c r="B577" s="106" t="s">
        <v>1014</v>
      </c>
      <c r="C577" s="560" t="s">
        <v>779</v>
      </c>
      <c r="D577" s="557" t="s">
        <v>619</v>
      </c>
      <c r="E577" s="30"/>
      <c r="F577" s="557" t="s">
        <v>551</v>
      </c>
      <c r="G577" s="30"/>
      <c r="H577" s="30"/>
      <c r="I577" s="557">
        <v>36192</v>
      </c>
      <c r="J577" s="557">
        <v>26144</v>
      </c>
      <c r="K577" s="30"/>
      <c r="L577" s="589">
        <f t="shared" ref="L577:M595" si="136">L576</f>
        <v>36192</v>
      </c>
      <c r="M577" s="589">
        <f t="shared" si="136"/>
        <v>26144</v>
      </c>
      <c r="N577" s="8"/>
      <c r="O577" s="221">
        <f>IF(P577="Yes",'MD Rates'!$H$1,R577)</f>
        <v>42826</v>
      </c>
      <c r="P577" s="11" t="str">
        <f t="shared" si="134"/>
        <v>No</v>
      </c>
      <c r="R577" s="256">
        <v>42826</v>
      </c>
      <c r="T577" s="64"/>
      <c r="U577" s="64"/>
      <c r="V577" s="64"/>
    </row>
    <row r="578" spans="1:22" ht="14.5" hidden="1" x14ac:dyDescent="0.35">
      <c r="A578" s="625" t="s">
        <v>624</v>
      </c>
      <c r="B578" s="106" t="s">
        <v>1014</v>
      </c>
      <c r="C578" s="560" t="s">
        <v>779</v>
      </c>
      <c r="D578" s="557" t="s">
        <v>620</v>
      </c>
      <c r="E578" s="30"/>
      <c r="F578" s="557" t="s">
        <v>551</v>
      </c>
      <c r="G578" s="30"/>
      <c r="H578" s="30"/>
      <c r="I578" s="557">
        <v>36192</v>
      </c>
      <c r="J578" s="557">
        <v>26144</v>
      </c>
      <c r="K578" s="30"/>
      <c r="L578" s="589">
        <f t="shared" si="136"/>
        <v>36192</v>
      </c>
      <c r="M578" s="589">
        <f t="shared" si="136"/>
        <v>26144</v>
      </c>
      <c r="N578" s="8"/>
      <c r="O578" s="221">
        <f>IF(P578="Yes",'MD Rates'!$H$1,R578)</f>
        <v>42826</v>
      </c>
      <c r="P578" s="11" t="str">
        <f t="shared" si="134"/>
        <v>No</v>
      </c>
      <c r="R578" s="256">
        <v>42826</v>
      </c>
      <c r="T578" s="64"/>
      <c r="U578" s="64"/>
      <c r="V578" s="64"/>
    </row>
    <row r="579" spans="1:22" ht="14.5" hidden="1" x14ac:dyDescent="0.35">
      <c r="A579" s="625" t="s">
        <v>624</v>
      </c>
      <c r="B579" s="106" t="s">
        <v>1014</v>
      </c>
      <c r="C579" s="560" t="s">
        <v>779</v>
      </c>
      <c r="D579" s="557" t="s">
        <v>621</v>
      </c>
      <c r="E579" s="30"/>
      <c r="F579" s="557" t="s">
        <v>551</v>
      </c>
      <c r="G579" s="30"/>
      <c r="H579" s="30"/>
      <c r="I579" s="557">
        <v>36192</v>
      </c>
      <c r="J579" s="557">
        <v>26144</v>
      </c>
      <c r="K579" s="30"/>
      <c r="L579" s="589">
        <f t="shared" si="136"/>
        <v>36192</v>
      </c>
      <c r="M579" s="589">
        <f t="shared" si="136"/>
        <v>26144</v>
      </c>
      <c r="N579" s="8"/>
      <c r="O579" s="221">
        <f>IF(P579="Yes",'MD Rates'!$H$1,R579)</f>
        <v>42826</v>
      </c>
      <c r="P579" s="11" t="str">
        <f t="shared" si="134"/>
        <v>No</v>
      </c>
      <c r="R579" s="256">
        <v>42826</v>
      </c>
      <c r="T579" s="64"/>
      <c r="U579" s="64"/>
      <c r="V579" s="64"/>
    </row>
    <row r="580" spans="1:22" ht="14.5" hidden="1" x14ac:dyDescent="0.35">
      <c r="A580" s="625" t="s">
        <v>624</v>
      </c>
      <c r="B580" s="106" t="s">
        <v>1014</v>
      </c>
      <c r="C580" s="560" t="s">
        <v>779</v>
      </c>
      <c r="D580" s="557" t="s">
        <v>622</v>
      </c>
      <c r="E580" s="30"/>
      <c r="F580" s="557" t="s">
        <v>551</v>
      </c>
      <c r="G580" s="30"/>
      <c r="H580" s="30"/>
      <c r="I580" s="557">
        <v>36192</v>
      </c>
      <c r="J580" s="557">
        <v>26144</v>
      </c>
      <c r="K580" s="30"/>
      <c r="L580" s="589">
        <f t="shared" si="136"/>
        <v>36192</v>
      </c>
      <c r="M580" s="589">
        <f t="shared" si="136"/>
        <v>26144</v>
      </c>
      <c r="N580" s="8"/>
      <c r="O580" s="221">
        <f>IF(P580="Yes",'MD Rates'!$H$1,R580)</f>
        <v>42826</v>
      </c>
      <c r="P580" s="11" t="str">
        <f t="shared" si="134"/>
        <v>No</v>
      </c>
      <c r="R580" s="256">
        <v>42826</v>
      </c>
      <c r="T580" s="64"/>
      <c r="U580" s="64"/>
      <c r="V580" s="64"/>
    </row>
    <row r="581" spans="1:22" ht="14.5" hidden="1" x14ac:dyDescent="0.35">
      <c r="A581" s="625" t="s">
        <v>629</v>
      </c>
      <c r="B581" s="106" t="s">
        <v>1014</v>
      </c>
      <c r="C581" s="560" t="s">
        <v>778</v>
      </c>
      <c r="D581" s="557" t="s">
        <v>58</v>
      </c>
      <c r="E581" s="30"/>
      <c r="F581" s="557" t="s">
        <v>550</v>
      </c>
      <c r="G581" s="30"/>
      <c r="H581" s="30"/>
      <c r="I581" s="557">
        <v>36192</v>
      </c>
      <c r="J581" s="557">
        <v>26144</v>
      </c>
      <c r="K581" s="30"/>
      <c r="L581" s="589">
        <f>L580</f>
        <v>36192</v>
      </c>
      <c r="M581" s="589">
        <f>M580</f>
        <v>26144</v>
      </c>
      <c r="N581" s="8"/>
      <c r="O581" s="221">
        <f>IF(P581="Yes",'MD Rates'!$H$1,R581)</f>
        <v>42826</v>
      </c>
      <c r="P581" s="11" t="str">
        <f t="shared" si="134"/>
        <v>No</v>
      </c>
      <c r="R581" s="256">
        <v>42826</v>
      </c>
      <c r="T581" s="64"/>
      <c r="U581" s="64"/>
      <c r="V581" s="64"/>
    </row>
    <row r="582" spans="1:22" ht="14.5" hidden="1" x14ac:dyDescent="0.35">
      <c r="A582" s="625" t="s">
        <v>629</v>
      </c>
      <c r="B582" s="106" t="s">
        <v>1014</v>
      </c>
      <c r="C582" s="560" t="s">
        <v>778</v>
      </c>
      <c r="D582" s="557" t="s">
        <v>65</v>
      </c>
      <c r="E582" s="30"/>
      <c r="F582" s="557" t="s">
        <v>550</v>
      </c>
      <c r="G582" s="30"/>
      <c r="H582" s="30"/>
      <c r="I582" s="557">
        <v>36192</v>
      </c>
      <c r="J582" s="557">
        <v>26144</v>
      </c>
      <c r="K582" s="30"/>
      <c r="L582" s="589">
        <f t="shared" si="136"/>
        <v>36192</v>
      </c>
      <c r="M582" s="589">
        <f t="shared" si="136"/>
        <v>26144</v>
      </c>
      <c r="N582" s="8"/>
      <c r="O582" s="221">
        <f>IF(P582="Yes",'MD Rates'!$H$1,R582)</f>
        <v>42826</v>
      </c>
      <c r="P582" s="11" t="str">
        <f t="shared" si="134"/>
        <v>No</v>
      </c>
      <c r="R582" s="256">
        <v>42826</v>
      </c>
      <c r="T582" s="64"/>
      <c r="U582" s="64"/>
      <c r="V582" s="64"/>
    </row>
    <row r="583" spans="1:22" ht="14.5" hidden="1" x14ac:dyDescent="0.35">
      <c r="A583" s="625" t="s">
        <v>629</v>
      </c>
      <c r="B583" s="106" t="s">
        <v>1014</v>
      </c>
      <c r="C583" s="560" t="s">
        <v>778</v>
      </c>
      <c r="D583" s="557" t="s">
        <v>57</v>
      </c>
      <c r="E583" s="30"/>
      <c r="F583" s="557" t="s">
        <v>550</v>
      </c>
      <c r="G583" s="30"/>
      <c r="H583" s="30"/>
      <c r="I583" s="557">
        <v>36192</v>
      </c>
      <c r="J583" s="557">
        <v>26144</v>
      </c>
      <c r="K583" s="30"/>
      <c r="L583" s="589">
        <f t="shared" si="136"/>
        <v>36192</v>
      </c>
      <c r="M583" s="589">
        <f t="shared" si="136"/>
        <v>26144</v>
      </c>
      <c r="N583" s="8"/>
      <c r="O583" s="221">
        <f>IF(P583="Yes",'MD Rates'!$H$1,R583)</f>
        <v>42826</v>
      </c>
      <c r="P583" s="11" t="str">
        <f t="shared" si="134"/>
        <v>No</v>
      </c>
      <c r="R583" s="256">
        <v>42826</v>
      </c>
      <c r="T583" s="64"/>
      <c r="U583" s="64"/>
      <c r="V583" s="64"/>
    </row>
    <row r="584" spans="1:22" ht="14.5" hidden="1" x14ac:dyDescent="0.35">
      <c r="A584" s="625" t="s">
        <v>629</v>
      </c>
      <c r="B584" s="106" t="s">
        <v>1014</v>
      </c>
      <c r="C584" s="560" t="s">
        <v>778</v>
      </c>
      <c r="D584" s="557" t="s">
        <v>66</v>
      </c>
      <c r="E584" s="30"/>
      <c r="F584" s="557" t="s">
        <v>550</v>
      </c>
      <c r="G584" s="30"/>
      <c r="H584" s="30"/>
      <c r="I584" s="557">
        <v>36192</v>
      </c>
      <c r="J584" s="557">
        <v>26144</v>
      </c>
      <c r="K584" s="30"/>
      <c r="L584" s="589">
        <f t="shared" si="136"/>
        <v>36192</v>
      </c>
      <c r="M584" s="589">
        <f t="shared" si="136"/>
        <v>26144</v>
      </c>
      <c r="N584" s="8"/>
      <c r="O584" s="221">
        <f>IF(P584="Yes",'MD Rates'!$H$1,R584)</f>
        <v>42826</v>
      </c>
      <c r="P584" s="11" t="str">
        <f t="shared" si="134"/>
        <v>No</v>
      </c>
      <c r="R584" s="256">
        <v>42826</v>
      </c>
      <c r="T584" s="64"/>
      <c r="U584" s="64"/>
      <c r="V584" s="64"/>
    </row>
    <row r="585" spans="1:22" ht="14.5" hidden="1" x14ac:dyDescent="0.35">
      <c r="A585" s="625" t="s">
        <v>629</v>
      </c>
      <c r="B585" s="106" t="s">
        <v>1014</v>
      </c>
      <c r="C585" s="560" t="s">
        <v>778</v>
      </c>
      <c r="D585" s="557" t="s">
        <v>1252</v>
      </c>
      <c r="E585" s="30"/>
      <c r="F585" s="557" t="s">
        <v>550</v>
      </c>
      <c r="G585" s="30"/>
      <c r="H585" s="30"/>
      <c r="I585" s="557">
        <v>36192</v>
      </c>
      <c r="J585" s="557">
        <v>26144</v>
      </c>
      <c r="K585" s="30"/>
      <c r="L585" s="589">
        <f t="shared" ref="L585:M585" si="137">L584</f>
        <v>36192</v>
      </c>
      <c r="M585" s="589">
        <f t="shared" si="137"/>
        <v>26144</v>
      </c>
      <c r="N585" s="8"/>
      <c r="O585" s="221">
        <f>IF(P585="Yes",'MD Rates'!$H$1,R585)</f>
        <v>44287</v>
      </c>
      <c r="P585" s="11" t="str">
        <f t="shared" si="134"/>
        <v>No</v>
      </c>
      <c r="R585" s="256">
        <v>44287</v>
      </c>
      <c r="T585" s="64"/>
      <c r="U585" s="64"/>
      <c r="V585" s="64"/>
    </row>
    <row r="586" spans="1:22" ht="14.5" hidden="1" x14ac:dyDescent="0.35">
      <c r="A586" s="625" t="s">
        <v>629</v>
      </c>
      <c r="B586" s="106" t="s">
        <v>1014</v>
      </c>
      <c r="C586" s="560" t="s">
        <v>778</v>
      </c>
      <c r="D586" s="557" t="s">
        <v>1253</v>
      </c>
      <c r="E586" s="30"/>
      <c r="F586" s="557" t="s">
        <v>550</v>
      </c>
      <c r="G586" s="30"/>
      <c r="H586" s="30"/>
      <c r="I586" s="557">
        <v>36192</v>
      </c>
      <c r="J586" s="557">
        <v>26144</v>
      </c>
      <c r="K586" s="30"/>
      <c r="L586" s="589">
        <f t="shared" ref="L586:M586" si="138">L585</f>
        <v>36192</v>
      </c>
      <c r="M586" s="589">
        <f t="shared" si="138"/>
        <v>26144</v>
      </c>
      <c r="N586" s="8"/>
      <c r="O586" s="221">
        <f>IF(P586="Yes",'MD Rates'!$H$1,R586)</f>
        <v>44287</v>
      </c>
      <c r="P586" s="11" t="str">
        <f t="shared" si="134"/>
        <v>No</v>
      </c>
      <c r="R586" s="256">
        <v>44287</v>
      </c>
      <c r="T586" s="64"/>
      <c r="U586" s="64"/>
      <c r="V586" s="64"/>
    </row>
    <row r="587" spans="1:22" ht="14.5" hidden="1" x14ac:dyDescent="0.35">
      <c r="A587" s="625" t="s">
        <v>629</v>
      </c>
      <c r="B587" s="106" t="s">
        <v>1014</v>
      </c>
      <c r="C587" s="560" t="s">
        <v>778</v>
      </c>
      <c r="D587" s="557" t="s">
        <v>1258</v>
      </c>
      <c r="E587" s="30"/>
      <c r="F587" s="557" t="s">
        <v>550</v>
      </c>
      <c r="G587" s="30"/>
      <c r="H587" s="30"/>
      <c r="I587" s="557">
        <v>36192</v>
      </c>
      <c r="J587" s="557">
        <v>26144</v>
      </c>
      <c r="K587" s="30"/>
      <c r="L587" s="589">
        <f t="shared" ref="L587:M587" si="139">L586</f>
        <v>36192</v>
      </c>
      <c r="M587" s="589">
        <f t="shared" si="139"/>
        <v>26144</v>
      </c>
      <c r="N587" s="8"/>
      <c r="O587" s="221">
        <f>IF(P587="Yes",'MD Rates'!$H$1,R587)</f>
        <v>44287</v>
      </c>
      <c r="P587" s="11" t="str">
        <f t="shared" si="134"/>
        <v>No</v>
      </c>
      <c r="R587" s="256">
        <v>44287</v>
      </c>
      <c r="T587" s="64"/>
      <c r="U587" s="64"/>
      <c r="V587" s="64"/>
    </row>
    <row r="588" spans="1:22" ht="14.5" hidden="1" x14ac:dyDescent="0.35">
      <c r="A588" s="625" t="s">
        <v>629</v>
      </c>
      <c r="B588" s="106" t="s">
        <v>1014</v>
      </c>
      <c r="C588" s="560" t="s">
        <v>778</v>
      </c>
      <c r="D588" s="557" t="s">
        <v>1259</v>
      </c>
      <c r="E588" s="30"/>
      <c r="F588" s="557" t="s">
        <v>550</v>
      </c>
      <c r="G588" s="30"/>
      <c r="H588" s="30"/>
      <c r="I588" s="557">
        <v>36192</v>
      </c>
      <c r="J588" s="557">
        <v>26144</v>
      </c>
      <c r="K588" s="30"/>
      <c r="L588" s="589">
        <f t="shared" ref="L588:M589" si="140">L587</f>
        <v>36192</v>
      </c>
      <c r="M588" s="589">
        <f t="shared" si="140"/>
        <v>26144</v>
      </c>
      <c r="N588" s="8"/>
      <c r="O588" s="221">
        <f>IF(P588="Yes",'MD Rates'!$H$1,R588)</f>
        <v>44287</v>
      </c>
      <c r="P588" s="11" t="str">
        <f t="shared" si="134"/>
        <v>No</v>
      </c>
      <c r="R588" s="256">
        <v>44287</v>
      </c>
      <c r="T588" s="64"/>
      <c r="U588" s="64"/>
      <c r="V588" s="64"/>
    </row>
    <row r="589" spans="1:22" ht="14.5" hidden="1" x14ac:dyDescent="0.35">
      <c r="A589" s="625" t="s">
        <v>629</v>
      </c>
      <c r="B589" s="106" t="s">
        <v>1014</v>
      </c>
      <c r="C589" s="560" t="s">
        <v>779</v>
      </c>
      <c r="D589" s="557"/>
      <c r="E589" s="30"/>
      <c r="F589" s="557"/>
      <c r="G589" s="30"/>
      <c r="H589" s="30"/>
      <c r="I589" s="557">
        <v>36192</v>
      </c>
      <c r="J589" s="557">
        <v>26144</v>
      </c>
      <c r="K589" s="30"/>
      <c r="L589" s="589">
        <f t="shared" si="140"/>
        <v>36192</v>
      </c>
      <c r="M589" s="589">
        <f t="shared" si="140"/>
        <v>26144</v>
      </c>
      <c r="N589" s="8"/>
      <c r="O589" s="221">
        <f>IF(P589="Yes",'MD Rates'!$H$1,R589)</f>
        <v>42826</v>
      </c>
      <c r="P589" s="11" t="str">
        <f t="shared" si="134"/>
        <v>No</v>
      </c>
      <c r="R589" s="256">
        <v>42826</v>
      </c>
      <c r="T589" s="64"/>
      <c r="U589" s="64"/>
      <c r="V589" s="64"/>
    </row>
    <row r="590" spans="1:22" ht="14.5" hidden="1" x14ac:dyDescent="0.35">
      <c r="A590" s="625" t="s">
        <v>629</v>
      </c>
      <c r="B590" s="106" t="s">
        <v>1014</v>
      </c>
      <c r="C590" s="560" t="s">
        <v>779</v>
      </c>
      <c r="D590" s="557" t="s">
        <v>439</v>
      </c>
      <c r="E590" s="30"/>
      <c r="F590" s="557" t="s">
        <v>551</v>
      </c>
      <c r="G590" s="30"/>
      <c r="H590" s="30"/>
      <c r="I590" s="557">
        <v>36192</v>
      </c>
      <c r="J590" s="557">
        <v>26144</v>
      </c>
      <c r="K590" s="30"/>
      <c r="L590" s="589">
        <f t="shared" si="136"/>
        <v>36192</v>
      </c>
      <c r="M590" s="589">
        <f t="shared" si="136"/>
        <v>26144</v>
      </c>
      <c r="N590" s="8"/>
      <c r="O590" s="221">
        <f>IF(P590="Yes",'MD Rates'!$H$1,R590)</f>
        <v>42826</v>
      </c>
      <c r="P590" s="11" t="str">
        <f t="shared" si="134"/>
        <v>No</v>
      </c>
      <c r="R590" s="256">
        <v>42826</v>
      </c>
      <c r="T590" s="64"/>
      <c r="U590" s="64"/>
      <c r="V590" s="64"/>
    </row>
    <row r="591" spans="1:22" ht="14.5" hidden="1" x14ac:dyDescent="0.35">
      <c r="A591" s="625" t="s">
        <v>629</v>
      </c>
      <c r="B591" s="106" t="s">
        <v>1014</v>
      </c>
      <c r="C591" s="560" t="s">
        <v>779</v>
      </c>
      <c r="D591" s="557" t="s">
        <v>438</v>
      </c>
      <c r="E591" s="30"/>
      <c r="F591" s="557" t="s">
        <v>551</v>
      </c>
      <c r="G591" s="30"/>
      <c r="H591" s="30"/>
      <c r="I591" s="557">
        <v>36192</v>
      </c>
      <c r="J591" s="557">
        <v>26144</v>
      </c>
      <c r="K591" s="30"/>
      <c r="L591" s="589">
        <f t="shared" si="136"/>
        <v>36192</v>
      </c>
      <c r="M591" s="589">
        <f t="shared" si="136"/>
        <v>26144</v>
      </c>
      <c r="N591" s="8"/>
      <c r="O591" s="221">
        <f>IF(P591="Yes",'MD Rates'!$H$1,R591)</f>
        <v>42826</v>
      </c>
      <c r="P591" s="11" t="str">
        <f t="shared" si="134"/>
        <v>No</v>
      </c>
      <c r="R591" s="256">
        <v>42826</v>
      </c>
      <c r="T591" s="64"/>
      <c r="U591" s="64"/>
      <c r="V591" s="64"/>
    </row>
    <row r="592" spans="1:22" ht="14.5" hidden="1" x14ac:dyDescent="0.35">
      <c r="A592" s="625" t="s">
        <v>629</v>
      </c>
      <c r="B592" s="106" t="s">
        <v>1014</v>
      </c>
      <c r="C592" s="560" t="s">
        <v>779</v>
      </c>
      <c r="D592" s="557" t="s">
        <v>437</v>
      </c>
      <c r="E592" s="30"/>
      <c r="F592" s="557" t="s">
        <v>551</v>
      </c>
      <c r="G592" s="30"/>
      <c r="H592" s="30"/>
      <c r="I592" s="557">
        <v>36192</v>
      </c>
      <c r="J592" s="557">
        <v>26144</v>
      </c>
      <c r="K592" s="30"/>
      <c r="L592" s="589">
        <f t="shared" si="136"/>
        <v>36192</v>
      </c>
      <c r="M592" s="589">
        <f t="shared" si="136"/>
        <v>26144</v>
      </c>
      <c r="N592" s="8"/>
      <c r="O592" s="221">
        <f>IF(P592="Yes",'MD Rates'!$H$1,R592)</f>
        <v>42826</v>
      </c>
      <c r="P592" s="11" t="str">
        <f t="shared" si="134"/>
        <v>No</v>
      </c>
      <c r="R592" s="256">
        <v>42826</v>
      </c>
      <c r="T592" s="64"/>
      <c r="U592" s="64"/>
      <c r="V592" s="64"/>
    </row>
    <row r="593" spans="1:22" ht="14.5" hidden="1" x14ac:dyDescent="0.35">
      <c r="A593" s="625" t="s">
        <v>629</v>
      </c>
      <c r="B593" s="106" t="s">
        <v>1014</v>
      </c>
      <c r="C593" s="560" t="s">
        <v>779</v>
      </c>
      <c r="D593" s="557" t="s">
        <v>436</v>
      </c>
      <c r="E593" s="30"/>
      <c r="F593" s="557" t="s">
        <v>551</v>
      </c>
      <c r="G593" s="30"/>
      <c r="H593" s="30"/>
      <c r="I593" s="557">
        <v>36192</v>
      </c>
      <c r="J593" s="557">
        <v>26144</v>
      </c>
      <c r="K593" s="30"/>
      <c r="L593" s="589">
        <f t="shared" si="136"/>
        <v>36192</v>
      </c>
      <c r="M593" s="589">
        <f t="shared" si="136"/>
        <v>26144</v>
      </c>
      <c r="N593" s="8"/>
      <c r="O593" s="221">
        <f>IF(P593="Yes",'MD Rates'!$H$1,R593)</f>
        <v>42826</v>
      </c>
      <c r="P593" s="11" t="str">
        <f t="shared" si="134"/>
        <v>No</v>
      </c>
      <c r="R593" s="256">
        <v>42826</v>
      </c>
      <c r="T593" s="64"/>
      <c r="U593" s="64"/>
      <c r="V593" s="64"/>
    </row>
    <row r="594" spans="1:22" ht="14.5" hidden="1" x14ac:dyDescent="0.35">
      <c r="A594" s="625" t="s">
        <v>629</v>
      </c>
      <c r="B594" s="106" t="s">
        <v>1014</v>
      </c>
      <c r="C594" s="560" t="s">
        <v>779</v>
      </c>
      <c r="D594" s="557" t="s">
        <v>435</v>
      </c>
      <c r="E594" s="30"/>
      <c r="F594" s="557" t="s">
        <v>551</v>
      </c>
      <c r="G594" s="30"/>
      <c r="H594" s="30"/>
      <c r="I594" s="557">
        <v>36192</v>
      </c>
      <c r="J594" s="557">
        <v>26144</v>
      </c>
      <c r="K594" s="30"/>
      <c r="L594" s="589">
        <f t="shared" si="136"/>
        <v>36192</v>
      </c>
      <c r="M594" s="589">
        <f t="shared" si="136"/>
        <v>26144</v>
      </c>
      <c r="N594" s="8"/>
      <c r="O594" s="221">
        <f>IF(P594="Yes",'MD Rates'!$H$1,R594)</f>
        <v>42826</v>
      </c>
      <c r="P594" s="11" t="str">
        <f t="shared" si="134"/>
        <v>No</v>
      </c>
      <c r="R594" s="256">
        <v>42826</v>
      </c>
      <c r="T594" s="64"/>
      <c r="U594" s="64"/>
      <c r="V594" s="64"/>
    </row>
    <row r="595" spans="1:22" ht="14.5" hidden="1" x14ac:dyDescent="0.35">
      <c r="A595" s="625" t="s">
        <v>629</v>
      </c>
      <c r="B595" s="106" t="s">
        <v>1014</v>
      </c>
      <c r="C595" s="560" t="s">
        <v>779</v>
      </c>
      <c r="D595" s="557" t="s">
        <v>434</v>
      </c>
      <c r="E595" s="30"/>
      <c r="F595" s="557" t="s">
        <v>551</v>
      </c>
      <c r="G595" s="30"/>
      <c r="H595" s="30"/>
      <c r="I595" s="557">
        <v>36192</v>
      </c>
      <c r="J595" s="557">
        <v>26144</v>
      </c>
      <c r="K595" s="30"/>
      <c r="L595" s="589">
        <f t="shared" si="136"/>
        <v>36192</v>
      </c>
      <c r="M595" s="589">
        <f t="shared" si="136"/>
        <v>26144</v>
      </c>
      <c r="N595" s="8"/>
      <c r="O595" s="221">
        <f>IF(P595="Yes",'MD Rates'!$H$1,R595)</f>
        <v>42826</v>
      </c>
      <c r="P595" s="11" t="str">
        <f t="shared" si="134"/>
        <v>No</v>
      </c>
      <c r="R595" s="256">
        <v>42826</v>
      </c>
      <c r="T595" s="64"/>
      <c r="U595" s="64"/>
      <c r="V595" s="64"/>
    </row>
    <row r="596" spans="1:22" ht="14.5" hidden="1" x14ac:dyDescent="0.35">
      <c r="A596" s="625" t="s">
        <v>629</v>
      </c>
      <c r="B596" s="106" t="s">
        <v>1014</v>
      </c>
      <c r="C596" s="560" t="s">
        <v>779</v>
      </c>
      <c r="D596" s="557" t="s">
        <v>433</v>
      </c>
      <c r="E596" s="30"/>
      <c r="F596" s="557" t="s">
        <v>551</v>
      </c>
      <c r="G596" s="30"/>
      <c r="H596" s="30"/>
      <c r="I596" s="557">
        <v>36192</v>
      </c>
      <c r="J596" s="557">
        <v>26144</v>
      </c>
      <c r="K596" s="30"/>
      <c r="L596" s="589">
        <f t="shared" ref="L596:M611" si="141">L595</f>
        <v>36192</v>
      </c>
      <c r="M596" s="589">
        <f t="shared" si="141"/>
        <v>26144</v>
      </c>
      <c r="N596" s="8"/>
      <c r="O596" s="221">
        <f>IF(P596="Yes",'MD Rates'!$H$1,R596)</f>
        <v>42826</v>
      </c>
      <c r="P596" s="11" t="str">
        <f t="shared" si="134"/>
        <v>No</v>
      </c>
      <c r="R596" s="256">
        <v>42826</v>
      </c>
      <c r="T596" s="64"/>
      <c r="U596" s="64"/>
      <c r="V596" s="64"/>
    </row>
    <row r="597" spans="1:22" ht="14.5" hidden="1" x14ac:dyDescent="0.35">
      <c r="A597" s="625" t="s">
        <v>629</v>
      </c>
      <c r="B597" s="106" t="s">
        <v>1014</v>
      </c>
      <c r="C597" s="560" t="s">
        <v>779</v>
      </c>
      <c r="D597" s="557" t="s">
        <v>432</v>
      </c>
      <c r="E597" s="30"/>
      <c r="F597" s="557" t="s">
        <v>551</v>
      </c>
      <c r="G597" s="30"/>
      <c r="H597" s="30"/>
      <c r="I597" s="557">
        <v>36192</v>
      </c>
      <c r="J597" s="557">
        <v>26144</v>
      </c>
      <c r="K597" s="30"/>
      <c r="L597" s="589">
        <f t="shared" si="141"/>
        <v>36192</v>
      </c>
      <c r="M597" s="589">
        <f t="shared" si="141"/>
        <v>26144</v>
      </c>
      <c r="N597" s="8"/>
      <c r="O597" s="221">
        <f>IF(P597="Yes",'MD Rates'!$H$1,R597)</f>
        <v>42826</v>
      </c>
      <c r="P597" s="11" t="str">
        <f t="shared" si="134"/>
        <v>No</v>
      </c>
      <c r="R597" s="256">
        <v>42826</v>
      </c>
      <c r="T597" s="64"/>
      <c r="U597" s="64"/>
      <c r="V597" s="64"/>
    </row>
    <row r="598" spans="1:22" ht="14.5" hidden="1" x14ac:dyDescent="0.35">
      <c r="A598" s="625" t="s">
        <v>629</v>
      </c>
      <c r="B598" s="106" t="s">
        <v>1014</v>
      </c>
      <c r="C598" s="560" t="s">
        <v>779</v>
      </c>
      <c r="D598" s="557" t="s">
        <v>431</v>
      </c>
      <c r="E598" s="30"/>
      <c r="F598" s="557" t="s">
        <v>551</v>
      </c>
      <c r="G598" s="30"/>
      <c r="H598" s="30"/>
      <c r="I598" s="557">
        <v>36192</v>
      </c>
      <c r="J598" s="557">
        <v>26144</v>
      </c>
      <c r="K598" s="30"/>
      <c r="L598" s="589">
        <f t="shared" si="141"/>
        <v>36192</v>
      </c>
      <c r="M598" s="589">
        <f t="shared" si="141"/>
        <v>26144</v>
      </c>
      <c r="N598" s="8"/>
      <c r="O598" s="221">
        <f>IF(P598="Yes",'MD Rates'!$H$1,R598)</f>
        <v>42826</v>
      </c>
      <c r="P598" s="11" t="str">
        <f t="shared" si="134"/>
        <v>No</v>
      </c>
      <c r="R598" s="256">
        <v>42826</v>
      </c>
      <c r="T598" s="64"/>
      <c r="U598" s="64"/>
      <c r="V598" s="64"/>
    </row>
    <row r="599" spans="1:22" ht="14.5" hidden="1" x14ac:dyDescent="0.35">
      <c r="A599" s="625" t="s">
        <v>629</v>
      </c>
      <c r="B599" s="106" t="s">
        <v>1014</v>
      </c>
      <c r="C599" s="560" t="s">
        <v>779</v>
      </c>
      <c r="D599" s="557" t="s">
        <v>430</v>
      </c>
      <c r="E599" s="30"/>
      <c r="F599" s="557" t="s">
        <v>551</v>
      </c>
      <c r="G599" s="30"/>
      <c r="H599" s="30"/>
      <c r="I599" s="557">
        <v>36192</v>
      </c>
      <c r="J599" s="557">
        <v>26144</v>
      </c>
      <c r="K599" s="30"/>
      <c r="L599" s="589">
        <f t="shared" si="141"/>
        <v>36192</v>
      </c>
      <c r="M599" s="589">
        <f t="shared" si="141"/>
        <v>26144</v>
      </c>
      <c r="N599" s="8"/>
      <c r="O599" s="221">
        <f>IF(P599="Yes",'MD Rates'!$H$1,R599)</f>
        <v>42826</v>
      </c>
      <c r="P599" s="11" t="str">
        <f t="shared" si="134"/>
        <v>No</v>
      </c>
      <c r="R599" s="256">
        <v>42826</v>
      </c>
      <c r="T599" s="64"/>
      <c r="U599" s="64"/>
      <c r="V599" s="64"/>
    </row>
    <row r="600" spans="1:22" ht="14.5" hidden="1" x14ac:dyDescent="0.35">
      <c r="A600" s="625" t="s">
        <v>629</v>
      </c>
      <c r="B600" s="106" t="s">
        <v>1014</v>
      </c>
      <c r="C600" s="560" t="s">
        <v>779</v>
      </c>
      <c r="D600" s="557" t="s">
        <v>429</v>
      </c>
      <c r="E600" s="30"/>
      <c r="F600" s="557" t="s">
        <v>551</v>
      </c>
      <c r="G600" s="30"/>
      <c r="H600" s="30"/>
      <c r="I600" s="557">
        <v>36192</v>
      </c>
      <c r="J600" s="557">
        <v>26144</v>
      </c>
      <c r="K600" s="30"/>
      <c r="L600" s="589">
        <f t="shared" si="141"/>
        <v>36192</v>
      </c>
      <c r="M600" s="589">
        <f t="shared" si="141"/>
        <v>26144</v>
      </c>
      <c r="N600" s="8"/>
      <c r="O600" s="221">
        <f>IF(P600="Yes",'MD Rates'!$H$1,R600)</f>
        <v>42826</v>
      </c>
      <c r="P600" s="11" t="str">
        <f t="shared" si="134"/>
        <v>No</v>
      </c>
      <c r="R600" s="256">
        <v>42826</v>
      </c>
      <c r="T600" s="64"/>
      <c r="U600" s="64"/>
      <c r="V600" s="64"/>
    </row>
    <row r="601" spans="1:22" ht="14.5" hidden="1" x14ac:dyDescent="0.35">
      <c r="A601" s="625" t="s">
        <v>629</v>
      </c>
      <c r="B601" s="106" t="s">
        <v>1014</v>
      </c>
      <c r="C601" s="560" t="s">
        <v>779</v>
      </c>
      <c r="D601" s="557" t="s">
        <v>428</v>
      </c>
      <c r="E601" s="30"/>
      <c r="F601" s="557" t="s">
        <v>551</v>
      </c>
      <c r="G601" s="30"/>
      <c r="H601" s="30"/>
      <c r="I601" s="557">
        <v>36192</v>
      </c>
      <c r="J601" s="557">
        <v>26144</v>
      </c>
      <c r="K601" s="30"/>
      <c r="L601" s="589">
        <f t="shared" si="141"/>
        <v>36192</v>
      </c>
      <c r="M601" s="589">
        <f t="shared" si="141"/>
        <v>26144</v>
      </c>
      <c r="N601" s="8"/>
      <c r="O601" s="221">
        <f>IF(P601="Yes",'MD Rates'!$H$1,R601)</f>
        <v>42826</v>
      </c>
      <c r="P601" s="11" t="str">
        <f t="shared" si="134"/>
        <v>No</v>
      </c>
      <c r="R601" s="256">
        <v>42826</v>
      </c>
      <c r="T601" s="64"/>
      <c r="U601" s="64"/>
      <c r="V601" s="64"/>
    </row>
    <row r="602" spans="1:22" ht="14.5" hidden="1" x14ac:dyDescent="0.35">
      <c r="A602" s="625" t="s">
        <v>629</v>
      </c>
      <c r="B602" s="106" t="s">
        <v>1014</v>
      </c>
      <c r="C602" s="560" t="s">
        <v>779</v>
      </c>
      <c r="D602" s="557" t="s">
        <v>427</v>
      </c>
      <c r="E602" s="30"/>
      <c r="F602" s="557" t="s">
        <v>551</v>
      </c>
      <c r="G602" s="30"/>
      <c r="H602" s="30"/>
      <c r="I602" s="557">
        <v>36192</v>
      </c>
      <c r="J602" s="557">
        <v>26144</v>
      </c>
      <c r="K602" s="30"/>
      <c r="L602" s="589">
        <f t="shared" si="141"/>
        <v>36192</v>
      </c>
      <c r="M602" s="589">
        <f t="shared" si="141"/>
        <v>26144</v>
      </c>
      <c r="N602" s="8"/>
      <c r="O602" s="221">
        <f>IF(P602="Yes",'MD Rates'!$H$1,R602)</f>
        <v>42826</v>
      </c>
      <c r="P602" s="11" t="str">
        <f t="shared" si="134"/>
        <v>No</v>
      </c>
      <c r="R602" s="256">
        <v>42826</v>
      </c>
      <c r="T602" s="64"/>
      <c r="U602" s="64"/>
      <c r="V602" s="64"/>
    </row>
    <row r="603" spans="1:22" ht="14.5" hidden="1" x14ac:dyDescent="0.35">
      <c r="A603" s="625" t="s">
        <v>629</v>
      </c>
      <c r="B603" s="106" t="s">
        <v>1014</v>
      </c>
      <c r="C603" s="560" t="s">
        <v>779</v>
      </c>
      <c r="D603" s="557" t="s">
        <v>426</v>
      </c>
      <c r="E603" s="30"/>
      <c r="F603" s="557" t="s">
        <v>551</v>
      </c>
      <c r="G603" s="30"/>
      <c r="H603" s="30"/>
      <c r="I603" s="557">
        <v>36192</v>
      </c>
      <c r="J603" s="557">
        <v>26144</v>
      </c>
      <c r="K603" s="30"/>
      <c r="L603" s="589">
        <f t="shared" si="141"/>
        <v>36192</v>
      </c>
      <c r="M603" s="589">
        <f t="shared" si="141"/>
        <v>26144</v>
      </c>
      <c r="N603" s="8"/>
      <c r="O603" s="221">
        <f>IF(P603="Yes",'MD Rates'!$H$1,R603)</f>
        <v>42826</v>
      </c>
      <c r="P603" s="11" t="str">
        <f t="shared" si="134"/>
        <v>No</v>
      </c>
      <c r="R603" s="256">
        <v>42826</v>
      </c>
      <c r="T603" s="64"/>
      <c r="U603" s="64"/>
      <c r="V603" s="64"/>
    </row>
    <row r="604" spans="1:22" ht="14.5" hidden="1" x14ac:dyDescent="0.35">
      <c r="A604" s="625" t="s">
        <v>629</v>
      </c>
      <c r="B604" s="106" t="s">
        <v>1014</v>
      </c>
      <c r="C604" s="560" t="s">
        <v>779</v>
      </c>
      <c r="D604" s="557" t="s">
        <v>425</v>
      </c>
      <c r="E604" s="30"/>
      <c r="F604" s="557" t="s">
        <v>551</v>
      </c>
      <c r="G604" s="30"/>
      <c r="H604" s="30"/>
      <c r="I604" s="557">
        <v>36192</v>
      </c>
      <c r="J604" s="557">
        <v>26144</v>
      </c>
      <c r="K604" s="30"/>
      <c r="L604" s="589">
        <f t="shared" si="141"/>
        <v>36192</v>
      </c>
      <c r="M604" s="589">
        <f t="shared" si="141"/>
        <v>26144</v>
      </c>
      <c r="N604" s="8"/>
      <c r="O604" s="221">
        <f>IF(P604="Yes",'MD Rates'!$H$1,R604)</f>
        <v>42826</v>
      </c>
      <c r="P604" s="11" t="str">
        <f t="shared" si="134"/>
        <v>No</v>
      </c>
      <c r="R604" s="256">
        <v>42826</v>
      </c>
      <c r="T604" s="64"/>
      <c r="U604" s="64"/>
      <c r="V604" s="64"/>
    </row>
    <row r="605" spans="1:22" ht="14.5" hidden="1" x14ac:dyDescent="0.35">
      <c r="A605" s="625" t="s">
        <v>629</v>
      </c>
      <c r="B605" s="106" t="s">
        <v>1014</v>
      </c>
      <c r="C605" s="560" t="s">
        <v>779</v>
      </c>
      <c r="D605" s="557" t="s">
        <v>424</v>
      </c>
      <c r="E605" s="30"/>
      <c r="F605" s="557" t="s">
        <v>551</v>
      </c>
      <c r="G605" s="30"/>
      <c r="H605" s="30"/>
      <c r="I605" s="557">
        <v>36192</v>
      </c>
      <c r="J605" s="557">
        <v>26144</v>
      </c>
      <c r="K605" s="30"/>
      <c r="L605" s="589">
        <f t="shared" si="141"/>
        <v>36192</v>
      </c>
      <c r="M605" s="589">
        <f t="shared" si="141"/>
        <v>26144</v>
      </c>
      <c r="N605" s="8"/>
      <c r="O605" s="221">
        <f>IF(P605="Yes",'MD Rates'!$H$1,R605)</f>
        <v>42826</v>
      </c>
      <c r="P605" s="11" t="str">
        <f t="shared" si="134"/>
        <v>No</v>
      </c>
      <c r="R605" s="256">
        <v>42826</v>
      </c>
      <c r="T605" s="64"/>
      <c r="U605" s="64"/>
      <c r="V605" s="64"/>
    </row>
    <row r="606" spans="1:22" ht="14.5" hidden="1" x14ac:dyDescent="0.35">
      <c r="A606" s="625" t="s">
        <v>629</v>
      </c>
      <c r="B606" s="106" t="s">
        <v>1014</v>
      </c>
      <c r="C606" s="560" t="s">
        <v>779</v>
      </c>
      <c r="D606" s="557" t="s">
        <v>423</v>
      </c>
      <c r="E606" s="30"/>
      <c r="F606" s="557" t="s">
        <v>551</v>
      </c>
      <c r="G606" s="30"/>
      <c r="H606" s="30"/>
      <c r="I606" s="557">
        <v>36192</v>
      </c>
      <c r="J606" s="557">
        <v>26144</v>
      </c>
      <c r="K606" s="30"/>
      <c r="L606" s="589">
        <f t="shared" si="141"/>
        <v>36192</v>
      </c>
      <c r="M606" s="589">
        <f t="shared" si="141"/>
        <v>26144</v>
      </c>
      <c r="N606" s="8"/>
      <c r="O606" s="221">
        <f>IF(P606="Yes",'MD Rates'!$H$1,R606)</f>
        <v>42826</v>
      </c>
      <c r="P606" s="11" t="str">
        <f t="shared" si="134"/>
        <v>No</v>
      </c>
      <c r="R606" s="256">
        <v>42826</v>
      </c>
      <c r="T606" s="64"/>
      <c r="U606" s="64"/>
      <c r="V606" s="64"/>
    </row>
    <row r="607" spans="1:22" ht="14.5" hidden="1" x14ac:dyDescent="0.35">
      <c r="A607" s="625" t="s">
        <v>629</v>
      </c>
      <c r="B607" s="106" t="s">
        <v>1014</v>
      </c>
      <c r="C607" s="560" t="s">
        <v>779</v>
      </c>
      <c r="D607" s="557" t="s">
        <v>422</v>
      </c>
      <c r="E607" s="30"/>
      <c r="F607" s="557" t="s">
        <v>551</v>
      </c>
      <c r="G607" s="30"/>
      <c r="H607" s="30"/>
      <c r="I607" s="557">
        <v>36192</v>
      </c>
      <c r="J607" s="557">
        <v>26144</v>
      </c>
      <c r="K607" s="30"/>
      <c r="L607" s="589">
        <f t="shared" si="141"/>
        <v>36192</v>
      </c>
      <c r="M607" s="589">
        <f t="shared" si="141"/>
        <v>26144</v>
      </c>
      <c r="N607" s="8"/>
      <c r="O607" s="221">
        <f>IF(P607="Yes",'MD Rates'!$H$1,R607)</f>
        <v>42826</v>
      </c>
      <c r="P607" s="11" t="str">
        <f t="shared" si="134"/>
        <v>No</v>
      </c>
      <c r="R607" s="256">
        <v>42826</v>
      </c>
      <c r="T607" s="64"/>
      <c r="U607" s="64"/>
      <c r="V607" s="64"/>
    </row>
    <row r="608" spans="1:22" ht="14.5" hidden="1" x14ac:dyDescent="0.35">
      <c r="A608" s="625" t="s">
        <v>629</v>
      </c>
      <c r="B608" s="106" t="s">
        <v>1014</v>
      </c>
      <c r="C608" s="560" t="s">
        <v>779</v>
      </c>
      <c r="D608" s="557" t="s">
        <v>421</v>
      </c>
      <c r="E608" s="30"/>
      <c r="F608" s="557" t="s">
        <v>551</v>
      </c>
      <c r="G608" s="30"/>
      <c r="H608" s="30"/>
      <c r="I608" s="557">
        <v>36192</v>
      </c>
      <c r="J608" s="557">
        <v>26144</v>
      </c>
      <c r="K608" s="30"/>
      <c r="L608" s="589">
        <f t="shared" si="141"/>
        <v>36192</v>
      </c>
      <c r="M608" s="589">
        <f t="shared" si="141"/>
        <v>26144</v>
      </c>
      <c r="N608" s="8"/>
      <c r="O608" s="221">
        <f>IF(P608="Yes",'MD Rates'!$H$1,R608)</f>
        <v>42826</v>
      </c>
      <c r="P608" s="11" t="str">
        <f t="shared" si="134"/>
        <v>No</v>
      </c>
      <c r="R608" s="256">
        <v>42826</v>
      </c>
      <c r="T608" s="64"/>
      <c r="U608" s="64"/>
      <c r="V608" s="64"/>
    </row>
    <row r="609" spans="1:22" ht="14.5" hidden="1" x14ac:dyDescent="0.35">
      <c r="A609" s="625" t="s">
        <v>629</v>
      </c>
      <c r="B609" s="106" t="s">
        <v>1014</v>
      </c>
      <c r="C609" s="560" t="s">
        <v>779</v>
      </c>
      <c r="D609" s="557" t="s">
        <v>420</v>
      </c>
      <c r="E609" s="30"/>
      <c r="F609" s="557" t="s">
        <v>551</v>
      </c>
      <c r="G609" s="30"/>
      <c r="H609" s="30"/>
      <c r="I609" s="557">
        <v>36192</v>
      </c>
      <c r="J609" s="557">
        <v>26144</v>
      </c>
      <c r="K609" s="30"/>
      <c r="L609" s="589">
        <f t="shared" si="141"/>
        <v>36192</v>
      </c>
      <c r="M609" s="589">
        <f t="shared" si="141"/>
        <v>26144</v>
      </c>
      <c r="N609" s="8"/>
      <c r="O609" s="221">
        <f>IF(P609="Yes",'MD Rates'!$H$1,R609)</f>
        <v>42826</v>
      </c>
      <c r="P609" s="11" t="str">
        <f t="shared" si="134"/>
        <v>No</v>
      </c>
      <c r="R609" s="256">
        <v>42826</v>
      </c>
      <c r="T609" s="64"/>
      <c r="U609" s="64"/>
      <c r="V609" s="64"/>
    </row>
    <row r="610" spans="1:22" ht="14.5" hidden="1" x14ac:dyDescent="0.35">
      <c r="A610" s="625" t="s">
        <v>629</v>
      </c>
      <c r="B610" s="106" t="s">
        <v>1014</v>
      </c>
      <c r="C610" s="560" t="s">
        <v>779</v>
      </c>
      <c r="D610" s="557" t="s">
        <v>418</v>
      </c>
      <c r="E610" s="30"/>
      <c r="F610" s="557" t="s">
        <v>551</v>
      </c>
      <c r="G610" s="30"/>
      <c r="H610" s="30"/>
      <c r="I610" s="557">
        <v>36192</v>
      </c>
      <c r="J610" s="557">
        <v>26144</v>
      </c>
      <c r="K610" s="30"/>
      <c r="L610" s="589">
        <f t="shared" si="141"/>
        <v>36192</v>
      </c>
      <c r="M610" s="589">
        <f t="shared" si="141"/>
        <v>26144</v>
      </c>
      <c r="N610" s="8"/>
      <c r="O610" s="221">
        <f>IF(P610="Yes",'MD Rates'!$H$1,R610)</f>
        <v>42826</v>
      </c>
      <c r="P610" s="11" t="str">
        <f t="shared" si="134"/>
        <v>No</v>
      </c>
      <c r="R610" s="256">
        <v>42826</v>
      </c>
      <c r="T610" s="64"/>
      <c r="U610" s="64"/>
      <c r="V610" s="64"/>
    </row>
    <row r="611" spans="1:22" ht="14.5" hidden="1" x14ac:dyDescent="0.35">
      <c r="A611" s="625" t="s">
        <v>629</v>
      </c>
      <c r="B611" s="106" t="s">
        <v>1014</v>
      </c>
      <c r="C611" s="560" t="s">
        <v>779</v>
      </c>
      <c r="D611" s="557" t="s">
        <v>552</v>
      </c>
      <c r="E611" s="30"/>
      <c r="F611" s="557" t="s">
        <v>551</v>
      </c>
      <c r="G611" s="30"/>
      <c r="H611" s="30"/>
      <c r="I611" s="557">
        <v>36192</v>
      </c>
      <c r="J611" s="557">
        <v>26144</v>
      </c>
      <c r="K611" s="30"/>
      <c r="L611" s="589">
        <f t="shared" si="141"/>
        <v>36192</v>
      </c>
      <c r="M611" s="589">
        <f t="shared" si="141"/>
        <v>26144</v>
      </c>
      <c r="N611" s="8"/>
      <c r="O611" s="221">
        <f>IF(P611="Yes",'MD Rates'!$H$1,R611)</f>
        <v>42826</v>
      </c>
      <c r="P611" s="11" t="str">
        <f t="shared" si="134"/>
        <v>No</v>
      </c>
      <c r="R611" s="256">
        <v>42826</v>
      </c>
      <c r="T611" s="64"/>
      <c r="U611" s="64"/>
      <c r="V611" s="64"/>
    </row>
    <row r="612" spans="1:22" ht="14.5" hidden="1" x14ac:dyDescent="0.35">
      <c r="A612" s="625" t="s">
        <v>629</v>
      </c>
      <c r="B612" s="106" t="s">
        <v>1014</v>
      </c>
      <c r="C612" s="560" t="s">
        <v>779</v>
      </c>
      <c r="D612" s="557" t="s">
        <v>553</v>
      </c>
      <c r="E612" s="30"/>
      <c r="F612" s="557" t="s">
        <v>551</v>
      </c>
      <c r="G612" s="30"/>
      <c r="H612" s="30"/>
      <c r="I612" s="557">
        <v>36192</v>
      </c>
      <c r="J612" s="557">
        <v>26144</v>
      </c>
      <c r="K612" s="30"/>
      <c r="L612" s="589">
        <f t="shared" ref="L612:M627" si="142">L611</f>
        <v>36192</v>
      </c>
      <c r="M612" s="589">
        <f t="shared" si="142"/>
        <v>26144</v>
      </c>
      <c r="N612" s="8"/>
      <c r="O612" s="221">
        <f>IF(P612="Yes",'MD Rates'!$H$1,R612)</f>
        <v>42826</v>
      </c>
      <c r="P612" s="11" t="str">
        <f t="shared" si="134"/>
        <v>No</v>
      </c>
      <c r="R612" s="256">
        <v>42826</v>
      </c>
      <c r="T612" s="64"/>
      <c r="U612" s="64"/>
      <c r="V612" s="64"/>
    </row>
    <row r="613" spans="1:22" ht="14.5" hidden="1" x14ac:dyDescent="0.35">
      <c r="A613" s="625" t="s">
        <v>629</v>
      </c>
      <c r="B613" s="106" t="s">
        <v>1014</v>
      </c>
      <c r="C613" s="560" t="s">
        <v>779</v>
      </c>
      <c r="D613" s="557" t="s">
        <v>554</v>
      </c>
      <c r="E613" s="30"/>
      <c r="F613" s="557" t="s">
        <v>551</v>
      </c>
      <c r="G613" s="30"/>
      <c r="H613" s="30"/>
      <c r="I613" s="557">
        <v>36192</v>
      </c>
      <c r="J613" s="557">
        <v>26144</v>
      </c>
      <c r="K613" s="30"/>
      <c r="L613" s="589">
        <f t="shared" si="142"/>
        <v>36192</v>
      </c>
      <c r="M613" s="589">
        <f t="shared" si="142"/>
        <v>26144</v>
      </c>
      <c r="N613" s="8"/>
      <c r="O613" s="221">
        <f>IF(P613="Yes",'MD Rates'!$H$1,R613)</f>
        <v>42826</v>
      </c>
      <c r="P613" s="11" t="str">
        <f t="shared" si="134"/>
        <v>No</v>
      </c>
      <c r="R613" s="256">
        <v>42826</v>
      </c>
      <c r="T613" s="64"/>
      <c r="U613" s="64"/>
      <c r="V613" s="64"/>
    </row>
    <row r="614" spans="1:22" ht="14.5" hidden="1" x14ac:dyDescent="0.35">
      <c r="A614" s="625" t="s">
        <v>629</v>
      </c>
      <c r="B614" s="106" t="s">
        <v>1014</v>
      </c>
      <c r="C614" s="560" t="s">
        <v>779</v>
      </c>
      <c r="D614" s="557" t="s">
        <v>555</v>
      </c>
      <c r="E614" s="30"/>
      <c r="F614" s="557" t="s">
        <v>551</v>
      </c>
      <c r="G614" s="30"/>
      <c r="H614" s="30"/>
      <c r="I614" s="557">
        <v>36192</v>
      </c>
      <c r="J614" s="557">
        <v>26144</v>
      </c>
      <c r="K614" s="30"/>
      <c r="L614" s="589">
        <f t="shared" si="142"/>
        <v>36192</v>
      </c>
      <c r="M614" s="589">
        <f t="shared" si="142"/>
        <v>26144</v>
      </c>
      <c r="N614" s="8"/>
      <c r="O614" s="221">
        <f>IF(P614="Yes",'MD Rates'!$H$1,R614)</f>
        <v>42826</v>
      </c>
      <c r="P614" s="11" t="str">
        <f t="shared" si="134"/>
        <v>No</v>
      </c>
      <c r="R614" s="256">
        <v>42826</v>
      </c>
      <c r="T614" s="64"/>
      <c r="U614" s="64"/>
      <c r="V614" s="64"/>
    </row>
    <row r="615" spans="1:22" ht="14.5" hidden="1" x14ac:dyDescent="0.35">
      <c r="A615" s="625" t="s">
        <v>629</v>
      </c>
      <c r="B615" s="106" t="s">
        <v>1014</v>
      </c>
      <c r="C615" s="560" t="s">
        <v>779</v>
      </c>
      <c r="D615" s="557" t="s">
        <v>556</v>
      </c>
      <c r="E615" s="30"/>
      <c r="F615" s="557" t="s">
        <v>551</v>
      </c>
      <c r="G615" s="30"/>
      <c r="H615" s="30"/>
      <c r="I615" s="557">
        <v>36192</v>
      </c>
      <c r="J615" s="557">
        <v>26144</v>
      </c>
      <c r="K615" s="30"/>
      <c r="L615" s="589">
        <f t="shared" si="142"/>
        <v>36192</v>
      </c>
      <c r="M615" s="589">
        <f t="shared" si="142"/>
        <v>26144</v>
      </c>
      <c r="N615" s="8"/>
      <c r="O615" s="221">
        <f>IF(P615="Yes",'MD Rates'!$H$1,R615)</f>
        <v>42826</v>
      </c>
      <c r="P615" s="11" t="str">
        <f t="shared" si="134"/>
        <v>No</v>
      </c>
      <c r="R615" s="256">
        <v>42826</v>
      </c>
      <c r="T615" s="64"/>
      <c r="U615" s="64"/>
      <c r="V615" s="64"/>
    </row>
    <row r="616" spans="1:22" ht="14.5" hidden="1" x14ac:dyDescent="0.35">
      <c r="A616" s="625" t="s">
        <v>629</v>
      </c>
      <c r="B616" s="106" t="s">
        <v>1014</v>
      </c>
      <c r="C616" s="560" t="s">
        <v>779</v>
      </c>
      <c r="D616" s="557" t="s">
        <v>557</v>
      </c>
      <c r="E616" s="30"/>
      <c r="F616" s="557" t="s">
        <v>551</v>
      </c>
      <c r="G616" s="30"/>
      <c r="H616" s="30"/>
      <c r="I616" s="557">
        <v>36192</v>
      </c>
      <c r="J616" s="557">
        <v>26144</v>
      </c>
      <c r="K616" s="30"/>
      <c r="L616" s="589">
        <f t="shared" si="142"/>
        <v>36192</v>
      </c>
      <c r="M616" s="589">
        <f t="shared" si="142"/>
        <v>26144</v>
      </c>
      <c r="N616" s="8"/>
      <c r="O616" s="221">
        <f>IF(P616="Yes",'MD Rates'!$H$1,R616)</f>
        <v>42826</v>
      </c>
      <c r="P616" s="11" t="str">
        <f t="shared" si="134"/>
        <v>No</v>
      </c>
      <c r="R616" s="256">
        <v>42826</v>
      </c>
      <c r="T616" s="64"/>
      <c r="U616" s="64"/>
      <c r="V616" s="64"/>
    </row>
    <row r="617" spans="1:22" ht="14.5" hidden="1" x14ac:dyDescent="0.35">
      <c r="A617" s="625" t="s">
        <v>629</v>
      </c>
      <c r="B617" s="106" t="s">
        <v>1014</v>
      </c>
      <c r="C617" s="560" t="s">
        <v>779</v>
      </c>
      <c r="D617" s="557" t="s">
        <v>558</v>
      </c>
      <c r="E617" s="30"/>
      <c r="F617" s="557" t="s">
        <v>551</v>
      </c>
      <c r="G617" s="30"/>
      <c r="H617" s="30"/>
      <c r="I617" s="557">
        <v>36192</v>
      </c>
      <c r="J617" s="557">
        <v>26144</v>
      </c>
      <c r="K617" s="30"/>
      <c r="L617" s="589">
        <f t="shared" si="142"/>
        <v>36192</v>
      </c>
      <c r="M617" s="589">
        <f t="shared" si="142"/>
        <v>26144</v>
      </c>
      <c r="N617" s="8"/>
      <c r="O617" s="221">
        <f>IF(P617="Yes",'MD Rates'!$H$1,R617)</f>
        <v>42826</v>
      </c>
      <c r="P617" s="11" t="str">
        <f t="shared" si="134"/>
        <v>No</v>
      </c>
      <c r="R617" s="256">
        <v>42826</v>
      </c>
      <c r="T617" s="64"/>
      <c r="U617" s="64"/>
      <c r="V617" s="64"/>
    </row>
    <row r="618" spans="1:22" ht="14.5" hidden="1" x14ac:dyDescent="0.35">
      <c r="A618" s="625" t="s">
        <v>629</v>
      </c>
      <c r="B618" s="106" t="s">
        <v>1014</v>
      </c>
      <c r="C618" s="560" t="s">
        <v>779</v>
      </c>
      <c r="D618" s="557" t="s">
        <v>559</v>
      </c>
      <c r="E618" s="30"/>
      <c r="F618" s="557" t="s">
        <v>551</v>
      </c>
      <c r="G618" s="30"/>
      <c r="H618" s="30"/>
      <c r="I618" s="557">
        <v>36192</v>
      </c>
      <c r="J618" s="557">
        <v>26144</v>
      </c>
      <c r="K618" s="30"/>
      <c r="L618" s="589">
        <f t="shared" si="142"/>
        <v>36192</v>
      </c>
      <c r="M618" s="589">
        <f t="shared" si="142"/>
        <v>26144</v>
      </c>
      <c r="N618" s="8"/>
      <c r="O618" s="221">
        <f>IF(P618="Yes",'MD Rates'!$H$1,R618)</f>
        <v>42826</v>
      </c>
      <c r="P618" s="11" t="str">
        <f t="shared" si="134"/>
        <v>No</v>
      </c>
      <c r="R618" s="256">
        <v>42826</v>
      </c>
      <c r="T618" s="64"/>
      <c r="U618" s="64"/>
      <c r="V618" s="64"/>
    </row>
    <row r="619" spans="1:22" ht="14.5" hidden="1" x14ac:dyDescent="0.35">
      <c r="A619" s="625" t="s">
        <v>629</v>
      </c>
      <c r="B619" s="106" t="s">
        <v>1014</v>
      </c>
      <c r="C619" s="560" t="s">
        <v>779</v>
      </c>
      <c r="D619" s="557" t="s">
        <v>560</v>
      </c>
      <c r="E619" s="30"/>
      <c r="F619" s="557" t="s">
        <v>551</v>
      </c>
      <c r="G619" s="30"/>
      <c r="H619" s="30"/>
      <c r="I619" s="557">
        <v>36192</v>
      </c>
      <c r="J619" s="557">
        <v>26144</v>
      </c>
      <c r="K619" s="30"/>
      <c r="L619" s="589">
        <f t="shared" si="142"/>
        <v>36192</v>
      </c>
      <c r="M619" s="589">
        <f t="shared" si="142"/>
        <v>26144</v>
      </c>
      <c r="N619" s="8"/>
      <c r="O619" s="221">
        <f>IF(P619="Yes",'MD Rates'!$H$1,R619)</f>
        <v>42826</v>
      </c>
      <c r="P619" s="11" t="str">
        <f t="shared" si="134"/>
        <v>No</v>
      </c>
      <c r="R619" s="256">
        <v>42826</v>
      </c>
      <c r="T619" s="64"/>
      <c r="U619" s="64"/>
      <c r="V619" s="64"/>
    </row>
    <row r="620" spans="1:22" ht="14.5" hidden="1" x14ac:dyDescent="0.35">
      <c r="A620" s="625" t="s">
        <v>629</v>
      </c>
      <c r="B620" s="106" t="s">
        <v>1014</v>
      </c>
      <c r="C620" s="560" t="s">
        <v>779</v>
      </c>
      <c r="D620" s="557" t="s">
        <v>561</v>
      </c>
      <c r="E620" s="30"/>
      <c r="F620" s="557" t="s">
        <v>551</v>
      </c>
      <c r="G620" s="30"/>
      <c r="H620" s="30"/>
      <c r="I620" s="557">
        <v>36192</v>
      </c>
      <c r="J620" s="557">
        <v>26144</v>
      </c>
      <c r="K620" s="30"/>
      <c r="L620" s="589">
        <f t="shared" si="142"/>
        <v>36192</v>
      </c>
      <c r="M620" s="589">
        <f t="shared" si="142"/>
        <v>26144</v>
      </c>
      <c r="N620" s="8"/>
      <c r="O620" s="221">
        <f>IF(P620="Yes",'MD Rates'!$H$1,R620)</f>
        <v>42826</v>
      </c>
      <c r="P620" s="11" t="str">
        <f t="shared" si="134"/>
        <v>No</v>
      </c>
      <c r="R620" s="256">
        <v>42826</v>
      </c>
      <c r="T620" s="64"/>
      <c r="U620" s="64"/>
      <c r="V620" s="64"/>
    </row>
    <row r="621" spans="1:22" ht="14.5" hidden="1" x14ac:dyDescent="0.35">
      <c r="A621" s="625" t="s">
        <v>629</v>
      </c>
      <c r="B621" s="106" t="s">
        <v>1014</v>
      </c>
      <c r="C621" s="560" t="s">
        <v>779</v>
      </c>
      <c r="D621" s="557" t="s">
        <v>562</v>
      </c>
      <c r="E621" s="30"/>
      <c r="F621" s="557" t="s">
        <v>551</v>
      </c>
      <c r="G621" s="30"/>
      <c r="H621" s="30"/>
      <c r="I621" s="557">
        <v>36192</v>
      </c>
      <c r="J621" s="557">
        <v>26144</v>
      </c>
      <c r="K621" s="30"/>
      <c r="L621" s="589">
        <f t="shared" si="142"/>
        <v>36192</v>
      </c>
      <c r="M621" s="589">
        <f t="shared" si="142"/>
        <v>26144</v>
      </c>
      <c r="N621" s="8"/>
      <c r="O621" s="221">
        <f>IF(P621="Yes",'MD Rates'!$H$1,R621)</f>
        <v>42826</v>
      </c>
      <c r="P621" s="11" t="str">
        <f t="shared" si="134"/>
        <v>No</v>
      </c>
      <c r="R621" s="256">
        <v>42826</v>
      </c>
      <c r="T621" s="64"/>
      <c r="U621" s="64"/>
      <c r="V621" s="64"/>
    </row>
    <row r="622" spans="1:22" ht="14.5" hidden="1" x14ac:dyDescent="0.35">
      <c r="A622" s="625" t="s">
        <v>629</v>
      </c>
      <c r="B622" s="106" t="s">
        <v>1014</v>
      </c>
      <c r="C622" s="560" t="s">
        <v>779</v>
      </c>
      <c r="D622" s="557" t="s">
        <v>563</v>
      </c>
      <c r="E622" s="30"/>
      <c r="F622" s="557" t="s">
        <v>551</v>
      </c>
      <c r="G622" s="30"/>
      <c r="H622" s="30"/>
      <c r="I622" s="557">
        <v>36192</v>
      </c>
      <c r="J622" s="557">
        <v>26144</v>
      </c>
      <c r="K622" s="30"/>
      <c r="L622" s="589">
        <f t="shared" si="142"/>
        <v>36192</v>
      </c>
      <c r="M622" s="589">
        <f t="shared" si="142"/>
        <v>26144</v>
      </c>
      <c r="N622" s="8"/>
      <c r="O622" s="221">
        <f>IF(P622="Yes",'MD Rates'!$H$1,R622)</f>
        <v>42826</v>
      </c>
      <c r="P622" s="11" t="str">
        <f t="shared" ref="P622:P681" si="143">IF(I622&lt;&gt;L622,"Yes","No")</f>
        <v>No</v>
      </c>
      <c r="R622" s="256">
        <v>42826</v>
      </c>
      <c r="T622" s="64"/>
      <c r="U622" s="64"/>
      <c r="V622" s="64"/>
    </row>
    <row r="623" spans="1:22" ht="14.5" hidden="1" x14ac:dyDescent="0.35">
      <c r="A623" s="625" t="s">
        <v>629</v>
      </c>
      <c r="B623" s="106" t="s">
        <v>1014</v>
      </c>
      <c r="C623" s="560" t="s">
        <v>779</v>
      </c>
      <c r="D623" s="557" t="s">
        <v>564</v>
      </c>
      <c r="E623" s="30"/>
      <c r="F623" s="557" t="s">
        <v>551</v>
      </c>
      <c r="G623" s="30"/>
      <c r="H623" s="30"/>
      <c r="I623" s="557">
        <v>36192</v>
      </c>
      <c r="J623" s="557">
        <v>26144</v>
      </c>
      <c r="K623" s="30"/>
      <c r="L623" s="589">
        <f t="shared" si="142"/>
        <v>36192</v>
      </c>
      <c r="M623" s="589">
        <f t="shared" si="142"/>
        <v>26144</v>
      </c>
      <c r="N623" s="8"/>
      <c r="O623" s="221">
        <f>IF(P623="Yes",'MD Rates'!$H$1,R623)</f>
        <v>42826</v>
      </c>
      <c r="P623" s="11" t="str">
        <f t="shared" si="143"/>
        <v>No</v>
      </c>
      <c r="R623" s="256">
        <v>42826</v>
      </c>
      <c r="T623" s="64"/>
      <c r="U623" s="64"/>
      <c r="V623" s="64"/>
    </row>
    <row r="624" spans="1:22" ht="14.5" hidden="1" x14ac:dyDescent="0.35">
      <c r="A624" s="625" t="s">
        <v>629</v>
      </c>
      <c r="B624" s="106" t="s">
        <v>1014</v>
      </c>
      <c r="C624" s="560" t="s">
        <v>779</v>
      </c>
      <c r="D624" s="557" t="s">
        <v>565</v>
      </c>
      <c r="E624" s="30"/>
      <c r="F624" s="557" t="s">
        <v>551</v>
      </c>
      <c r="G624" s="30"/>
      <c r="H624" s="30"/>
      <c r="I624" s="557">
        <v>36192</v>
      </c>
      <c r="J624" s="557">
        <v>26144</v>
      </c>
      <c r="K624" s="30"/>
      <c r="L624" s="589">
        <f t="shared" si="142"/>
        <v>36192</v>
      </c>
      <c r="M624" s="589">
        <f t="shared" si="142"/>
        <v>26144</v>
      </c>
      <c r="N624" s="8"/>
      <c r="O624" s="221">
        <f>IF(P624="Yes",'MD Rates'!$H$1,R624)</f>
        <v>42826</v>
      </c>
      <c r="P624" s="11" t="str">
        <f t="shared" si="143"/>
        <v>No</v>
      </c>
      <c r="R624" s="256">
        <v>42826</v>
      </c>
      <c r="T624" s="64"/>
      <c r="U624" s="64"/>
      <c r="V624" s="64"/>
    </row>
    <row r="625" spans="1:22" ht="14.5" hidden="1" x14ac:dyDescent="0.35">
      <c r="A625" s="625" t="s">
        <v>629</v>
      </c>
      <c r="B625" s="106" t="s">
        <v>1014</v>
      </c>
      <c r="C625" s="560" t="s">
        <v>779</v>
      </c>
      <c r="D625" s="557" t="s">
        <v>566</v>
      </c>
      <c r="E625" s="30"/>
      <c r="F625" s="557" t="s">
        <v>551</v>
      </c>
      <c r="G625" s="30"/>
      <c r="H625" s="30"/>
      <c r="I625" s="557">
        <v>36192</v>
      </c>
      <c r="J625" s="557">
        <v>26144</v>
      </c>
      <c r="K625" s="30"/>
      <c r="L625" s="589">
        <f t="shared" si="142"/>
        <v>36192</v>
      </c>
      <c r="M625" s="589">
        <f t="shared" si="142"/>
        <v>26144</v>
      </c>
      <c r="N625" s="8"/>
      <c r="O625" s="221">
        <f>IF(P625="Yes",'MD Rates'!$H$1,R625)</f>
        <v>42826</v>
      </c>
      <c r="P625" s="11" t="str">
        <f t="shared" si="143"/>
        <v>No</v>
      </c>
      <c r="R625" s="256">
        <v>42826</v>
      </c>
      <c r="T625" s="64"/>
      <c r="U625" s="64"/>
      <c r="V625" s="64"/>
    </row>
    <row r="626" spans="1:22" ht="14.5" hidden="1" x14ac:dyDescent="0.35">
      <c r="A626" s="625" t="s">
        <v>629</v>
      </c>
      <c r="B626" s="106" t="s">
        <v>1014</v>
      </c>
      <c r="C626" s="560" t="s">
        <v>779</v>
      </c>
      <c r="D626" s="557" t="s">
        <v>567</v>
      </c>
      <c r="E626" s="30"/>
      <c r="F626" s="557" t="s">
        <v>551</v>
      </c>
      <c r="G626" s="30"/>
      <c r="H626" s="30"/>
      <c r="I626" s="557">
        <v>36192</v>
      </c>
      <c r="J626" s="557">
        <v>26144</v>
      </c>
      <c r="K626" s="30"/>
      <c r="L626" s="589">
        <f t="shared" si="142"/>
        <v>36192</v>
      </c>
      <c r="M626" s="589">
        <f t="shared" si="142"/>
        <v>26144</v>
      </c>
      <c r="N626" s="8"/>
      <c r="O626" s="221">
        <f>IF(P626="Yes",'MD Rates'!$H$1,R626)</f>
        <v>42826</v>
      </c>
      <c r="P626" s="11" t="str">
        <f t="shared" si="143"/>
        <v>No</v>
      </c>
      <c r="R626" s="256">
        <v>42826</v>
      </c>
      <c r="T626" s="64"/>
      <c r="U626" s="64"/>
      <c r="V626" s="64"/>
    </row>
    <row r="627" spans="1:22" ht="14.5" hidden="1" x14ac:dyDescent="0.35">
      <c r="A627" s="625" t="s">
        <v>629</v>
      </c>
      <c r="B627" s="106" t="s">
        <v>1014</v>
      </c>
      <c r="C627" s="560" t="s">
        <v>779</v>
      </c>
      <c r="D627" s="557" t="s">
        <v>568</v>
      </c>
      <c r="E627" s="30"/>
      <c r="F627" s="557" t="s">
        <v>551</v>
      </c>
      <c r="G627" s="30"/>
      <c r="H627" s="30"/>
      <c r="I627" s="557">
        <v>36192</v>
      </c>
      <c r="J627" s="557">
        <v>26144</v>
      </c>
      <c r="K627" s="30"/>
      <c r="L627" s="589">
        <f t="shared" si="142"/>
        <v>36192</v>
      </c>
      <c r="M627" s="589">
        <f t="shared" si="142"/>
        <v>26144</v>
      </c>
      <c r="N627" s="8"/>
      <c r="O627" s="221">
        <f>IF(P627="Yes",'MD Rates'!$H$1,R627)</f>
        <v>42826</v>
      </c>
      <c r="P627" s="11" t="str">
        <f t="shared" si="143"/>
        <v>No</v>
      </c>
      <c r="R627" s="256">
        <v>42826</v>
      </c>
      <c r="T627" s="64"/>
      <c r="U627" s="64"/>
      <c r="V627" s="64"/>
    </row>
    <row r="628" spans="1:22" ht="14.5" hidden="1" x14ac:dyDescent="0.35">
      <c r="A628" s="625" t="s">
        <v>629</v>
      </c>
      <c r="B628" s="106" t="s">
        <v>1014</v>
      </c>
      <c r="C628" s="560" t="s">
        <v>779</v>
      </c>
      <c r="D628" s="557" t="s">
        <v>569</v>
      </c>
      <c r="E628" s="30"/>
      <c r="F628" s="557" t="s">
        <v>551</v>
      </c>
      <c r="G628" s="30"/>
      <c r="H628" s="30"/>
      <c r="I628" s="557">
        <v>36192</v>
      </c>
      <c r="J628" s="557">
        <v>26144</v>
      </c>
      <c r="K628" s="30"/>
      <c r="L628" s="589">
        <f t="shared" ref="L628:M643" si="144">L627</f>
        <v>36192</v>
      </c>
      <c r="M628" s="589">
        <f t="shared" si="144"/>
        <v>26144</v>
      </c>
      <c r="N628" s="8"/>
      <c r="O628" s="221">
        <f>IF(P628="Yes",'MD Rates'!$H$1,R628)</f>
        <v>42826</v>
      </c>
      <c r="P628" s="11" t="str">
        <f t="shared" si="143"/>
        <v>No</v>
      </c>
      <c r="R628" s="256">
        <v>42826</v>
      </c>
      <c r="T628" s="64"/>
      <c r="U628" s="64"/>
      <c r="V628" s="64"/>
    </row>
    <row r="629" spans="1:22" ht="14.5" hidden="1" x14ac:dyDescent="0.35">
      <c r="A629" s="625" t="s">
        <v>629</v>
      </c>
      <c r="B629" s="106" t="s">
        <v>1014</v>
      </c>
      <c r="C629" s="560" t="s">
        <v>779</v>
      </c>
      <c r="D629" s="557" t="s">
        <v>570</v>
      </c>
      <c r="E629" s="30"/>
      <c r="F629" s="557" t="s">
        <v>551</v>
      </c>
      <c r="G629" s="30"/>
      <c r="H629" s="30"/>
      <c r="I629" s="557">
        <v>36192</v>
      </c>
      <c r="J629" s="557">
        <v>26144</v>
      </c>
      <c r="K629" s="30"/>
      <c r="L629" s="589">
        <f t="shared" si="144"/>
        <v>36192</v>
      </c>
      <c r="M629" s="589">
        <f t="shared" si="144"/>
        <v>26144</v>
      </c>
      <c r="N629" s="8"/>
      <c r="O629" s="221">
        <f>IF(P629="Yes",'MD Rates'!$H$1,R629)</f>
        <v>42826</v>
      </c>
      <c r="P629" s="11" t="str">
        <f t="shared" si="143"/>
        <v>No</v>
      </c>
      <c r="R629" s="256">
        <v>42826</v>
      </c>
      <c r="T629" s="64"/>
      <c r="U629" s="64"/>
      <c r="V629" s="64"/>
    </row>
    <row r="630" spans="1:22" ht="14.5" hidden="1" x14ac:dyDescent="0.35">
      <c r="A630" s="625" t="s">
        <v>629</v>
      </c>
      <c r="B630" s="106" t="s">
        <v>1014</v>
      </c>
      <c r="C630" s="560" t="s">
        <v>779</v>
      </c>
      <c r="D630" s="557" t="s">
        <v>571</v>
      </c>
      <c r="E630" s="30"/>
      <c r="F630" s="557" t="s">
        <v>551</v>
      </c>
      <c r="G630" s="30"/>
      <c r="H630" s="30"/>
      <c r="I630" s="557">
        <v>36192</v>
      </c>
      <c r="J630" s="557">
        <v>26144</v>
      </c>
      <c r="K630" s="30"/>
      <c r="L630" s="589">
        <f t="shared" si="144"/>
        <v>36192</v>
      </c>
      <c r="M630" s="589">
        <f t="shared" si="144"/>
        <v>26144</v>
      </c>
      <c r="N630" s="8"/>
      <c r="O630" s="221">
        <f>IF(P630="Yes",'MD Rates'!$H$1,R630)</f>
        <v>42826</v>
      </c>
      <c r="P630" s="11" t="str">
        <f t="shared" si="143"/>
        <v>No</v>
      </c>
      <c r="R630" s="256">
        <v>42826</v>
      </c>
      <c r="T630" s="64"/>
      <c r="U630" s="64"/>
      <c r="V630" s="64"/>
    </row>
    <row r="631" spans="1:22" ht="14.5" hidden="1" x14ac:dyDescent="0.35">
      <c r="A631" s="625" t="s">
        <v>629</v>
      </c>
      <c r="B631" s="106" t="s">
        <v>1014</v>
      </c>
      <c r="C631" s="560" t="s">
        <v>779</v>
      </c>
      <c r="D631" s="557" t="s">
        <v>572</v>
      </c>
      <c r="E631" s="30"/>
      <c r="F631" s="557" t="s">
        <v>551</v>
      </c>
      <c r="G631" s="30"/>
      <c r="H631" s="30"/>
      <c r="I631" s="557">
        <v>36192</v>
      </c>
      <c r="J631" s="557">
        <v>26144</v>
      </c>
      <c r="K631" s="30"/>
      <c r="L631" s="589">
        <f t="shared" si="144"/>
        <v>36192</v>
      </c>
      <c r="M631" s="589">
        <f t="shared" si="144"/>
        <v>26144</v>
      </c>
      <c r="N631" s="8"/>
      <c r="O631" s="221">
        <f>IF(P631="Yes",'MD Rates'!$H$1,R631)</f>
        <v>42826</v>
      </c>
      <c r="P631" s="11" t="str">
        <f t="shared" si="143"/>
        <v>No</v>
      </c>
      <c r="R631" s="256">
        <v>42826</v>
      </c>
      <c r="T631" s="64"/>
      <c r="U631" s="64"/>
      <c r="V631" s="64"/>
    </row>
    <row r="632" spans="1:22" ht="14.5" hidden="1" x14ac:dyDescent="0.35">
      <c r="A632" s="625" t="s">
        <v>629</v>
      </c>
      <c r="B632" s="106" t="s">
        <v>1014</v>
      </c>
      <c r="C632" s="560" t="s">
        <v>779</v>
      </c>
      <c r="D632" s="557" t="s">
        <v>573</v>
      </c>
      <c r="E632" s="30"/>
      <c r="F632" s="557" t="s">
        <v>551</v>
      </c>
      <c r="G632" s="30"/>
      <c r="H632" s="30"/>
      <c r="I632" s="557">
        <v>36192</v>
      </c>
      <c r="J632" s="557">
        <v>26144</v>
      </c>
      <c r="K632" s="30"/>
      <c r="L632" s="589">
        <f t="shared" si="144"/>
        <v>36192</v>
      </c>
      <c r="M632" s="589">
        <f t="shared" si="144"/>
        <v>26144</v>
      </c>
      <c r="N632" s="8"/>
      <c r="O632" s="221">
        <f>IF(P632="Yes",'MD Rates'!$H$1,R632)</f>
        <v>42826</v>
      </c>
      <c r="P632" s="11" t="str">
        <f t="shared" si="143"/>
        <v>No</v>
      </c>
      <c r="R632" s="256">
        <v>42826</v>
      </c>
      <c r="T632" s="64"/>
      <c r="U632" s="64"/>
      <c r="V632" s="64"/>
    </row>
    <row r="633" spans="1:22" ht="14.5" hidden="1" x14ac:dyDescent="0.35">
      <c r="A633" s="625" t="s">
        <v>629</v>
      </c>
      <c r="B633" s="106" t="s">
        <v>1014</v>
      </c>
      <c r="C633" s="560" t="s">
        <v>779</v>
      </c>
      <c r="D633" s="557" t="s">
        <v>574</v>
      </c>
      <c r="E633" s="30"/>
      <c r="F633" s="557" t="s">
        <v>551</v>
      </c>
      <c r="G633" s="30"/>
      <c r="H633" s="30"/>
      <c r="I633" s="557">
        <v>36192</v>
      </c>
      <c r="J633" s="557">
        <v>26144</v>
      </c>
      <c r="K633" s="30"/>
      <c r="L633" s="589">
        <f t="shared" si="144"/>
        <v>36192</v>
      </c>
      <c r="M633" s="589">
        <f t="shared" si="144"/>
        <v>26144</v>
      </c>
      <c r="N633" s="8"/>
      <c r="O633" s="221">
        <f>IF(P633="Yes",'MD Rates'!$H$1,R633)</f>
        <v>42826</v>
      </c>
      <c r="P633" s="11" t="str">
        <f t="shared" si="143"/>
        <v>No</v>
      </c>
      <c r="R633" s="256">
        <v>42826</v>
      </c>
      <c r="T633" s="64"/>
      <c r="U633" s="64"/>
      <c r="V633" s="64"/>
    </row>
    <row r="634" spans="1:22" ht="14.5" hidden="1" x14ac:dyDescent="0.35">
      <c r="A634" s="625" t="s">
        <v>629</v>
      </c>
      <c r="B634" s="106" t="s">
        <v>1014</v>
      </c>
      <c r="C634" s="560" t="s">
        <v>779</v>
      </c>
      <c r="D634" s="557" t="s">
        <v>575</v>
      </c>
      <c r="E634" s="30"/>
      <c r="F634" s="557" t="s">
        <v>551</v>
      </c>
      <c r="G634" s="30"/>
      <c r="H634" s="30"/>
      <c r="I634" s="557">
        <v>36192</v>
      </c>
      <c r="J634" s="557">
        <v>26144</v>
      </c>
      <c r="K634" s="30"/>
      <c r="L634" s="589">
        <f t="shared" si="144"/>
        <v>36192</v>
      </c>
      <c r="M634" s="589">
        <f t="shared" si="144"/>
        <v>26144</v>
      </c>
      <c r="N634" s="8"/>
      <c r="O634" s="221">
        <f>IF(P634="Yes",'MD Rates'!$H$1,R634)</f>
        <v>42826</v>
      </c>
      <c r="P634" s="11" t="str">
        <f t="shared" si="143"/>
        <v>No</v>
      </c>
      <c r="R634" s="256">
        <v>42826</v>
      </c>
      <c r="T634" s="64"/>
      <c r="U634" s="64"/>
      <c r="V634" s="64"/>
    </row>
    <row r="635" spans="1:22" ht="14.5" hidden="1" x14ac:dyDescent="0.35">
      <c r="A635" s="625" t="s">
        <v>629</v>
      </c>
      <c r="B635" s="106" t="s">
        <v>1014</v>
      </c>
      <c r="C635" s="560" t="s">
        <v>779</v>
      </c>
      <c r="D635" s="557" t="s">
        <v>576</v>
      </c>
      <c r="E635" s="30"/>
      <c r="F635" s="557" t="s">
        <v>551</v>
      </c>
      <c r="G635" s="30"/>
      <c r="H635" s="30"/>
      <c r="I635" s="557">
        <v>36192</v>
      </c>
      <c r="J635" s="557">
        <v>26144</v>
      </c>
      <c r="K635" s="30"/>
      <c r="L635" s="589">
        <f t="shared" si="144"/>
        <v>36192</v>
      </c>
      <c r="M635" s="589">
        <f t="shared" si="144"/>
        <v>26144</v>
      </c>
      <c r="N635" s="8"/>
      <c r="O635" s="221">
        <f>IF(P635="Yes",'MD Rates'!$H$1,R635)</f>
        <v>42826</v>
      </c>
      <c r="P635" s="11" t="str">
        <f t="shared" si="143"/>
        <v>No</v>
      </c>
      <c r="R635" s="256">
        <v>42826</v>
      </c>
      <c r="T635" s="64"/>
      <c r="U635" s="64"/>
      <c r="V635" s="64"/>
    </row>
    <row r="636" spans="1:22" ht="14.5" hidden="1" x14ac:dyDescent="0.35">
      <c r="A636" s="625" t="s">
        <v>629</v>
      </c>
      <c r="B636" s="106" t="s">
        <v>1014</v>
      </c>
      <c r="C636" s="560" t="s">
        <v>779</v>
      </c>
      <c r="D636" s="557" t="s">
        <v>577</v>
      </c>
      <c r="E636" s="30"/>
      <c r="F636" s="557" t="s">
        <v>551</v>
      </c>
      <c r="G636" s="30"/>
      <c r="H636" s="30"/>
      <c r="I636" s="557">
        <v>36192</v>
      </c>
      <c r="J636" s="557">
        <v>26144</v>
      </c>
      <c r="K636" s="30"/>
      <c r="L636" s="589">
        <f t="shared" si="144"/>
        <v>36192</v>
      </c>
      <c r="M636" s="589">
        <f t="shared" si="144"/>
        <v>26144</v>
      </c>
      <c r="N636" s="8"/>
      <c r="O636" s="221">
        <f>IF(P636="Yes",'MD Rates'!$H$1,R636)</f>
        <v>42826</v>
      </c>
      <c r="P636" s="11" t="str">
        <f t="shared" si="143"/>
        <v>No</v>
      </c>
      <c r="R636" s="256">
        <v>42826</v>
      </c>
      <c r="T636" s="64"/>
      <c r="U636" s="64"/>
      <c r="V636" s="64"/>
    </row>
    <row r="637" spans="1:22" ht="14.5" hidden="1" x14ac:dyDescent="0.35">
      <c r="A637" s="625" t="s">
        <v>629</v>
      </c>
      <c r="B637" s="106" t="s">
        <v>1014</v>
      </c>
      <c r="C637" s="560" t="s">
        <v>779</v>
      </c>
      <c r="D637" s="557" t="s">
        <v>578</v>
      </c>
      <c r="E637" s="30"/>
      <c r="F637" s="557" t="s">
        <v>551</v>
      </c>
      <c r="G637" s="30"/>
      <c r="H637" s="30"/>
      <c r="I637" s="557">
        <v>36192</v>
      </c>
      <c r="J637" s="557">
        <v>26144</v>
      </c>
      <c r="K637" s="30"/>
      <c r="L637" s="589">
        <f t="shared" si="144"/>
        <v>36192</v>
      </c>
      <c r="M637" s="589">
        <f t="shared" si="144"/>
        <v>26144</v>
      </c>
      <c r="N637" s="8"/>
      <c r="O637" s="221">
        <f>IF(P637="Yes",'MD Rates'!$H$1,R637)</f>
        <v>42826</v>
      </c>
      <c r="P637" s="11" t="str">
        <f t="shared" si="143"/>
        <v>No</v>
      </c>
      <c r="R637" s="256">
        <v>42826</v>
      </c>
      <c r="T637" s="64"/>
      <c r="U637" s="64"/>
      <c r="V637" s="64"/>
    </row>
    <row r="638" spans="1:22" ht="14.5" hidden="1" x14ac:dyDescent="0.35">
      <c r="A638" s="625" t="s">
        <v>629</v>
      </c>
      <c r="B638" s="106" t="s">
        <v>1014</v>
      </c>
      <c r="C638" s="560" t="s">
        <v>779</v>
      </c>
      <c r="D638" s="557" t="s">
        <v>579</v>
      </c>
      <c r="E638" s="30"/>
      <c r="F638" s="557" t="s">
        <v>551</v>
      </c>
      <c r="G638" s="30"/>
      <c r="H638" s="30"/>
      <c r="I638" s="557">
        <v>36192</v>
      </c>
      <c r="J638" s="557">
        <v>26144</v>
      </c>
      <c r="K638" s="30"/>
      <c r="L638" s="589">
        <f t="shared" si="144"/>
        <v>36192</v>
      </c>
      <c r="M638" s="589">
        <f t="shared" si="144"/>
        <v>26144</v>
      </c>
      <c r="N638" s="8"/>
      <c r="O638" s="221">
        <f>IF(P638="Yes",'MD Rates'!$H$1,R638)</f>
        <v>42826</v>
      </c>
      <c r="P638" s="11" t="str">
        <f t="shared" si="143"/>
        <v>No</v>
      </c>
      <c r="R638" s="256">
        <v>42826</v>
      </c>
      <c r="T638" s="64"/>
      <c r="U638" s="64"/>
      <c r="V638" s="64"/>
    </row>
    <row r="639" spans="1:22" ht="14.5" hidden="1" x14ac:dyDescent="0.35">
      <c r="A639" s="625" t="s">
        <v>629</v>
      </c>
      <c r="B639" s="106" t="s">
        <v>1014</v>
      </c>
      <c r="C639" s="560" t="s">
        <v>779</v>
      </c>
      <c r="D639" s="557" t="s">
        <v>580</v>
      </c>
      <c r="E639" s="30"/>
      <c r="F639" s="557" t="s">
        <v>551</v>
      </c>
      <c r="G639" s="30"/>
      <c r="H639" s="30"/>
      <c r="I639" s="557">
        <v>36192</v>
      </c>
      <c r="J639" s="557">
        <v>26144</v>
      </c>
      <c r="K639" s="30"/>
      <c r="L639" s="589">
        <f t="shared" si="144"/>
        <v>36192</v>
      </c>
      <c r="M639" s="589">
        <f t="shared" si="144"/>
        <v>26144</v>
      </c>
      <c r="N639" s="8"/>
      <c r="O639" s="221">
        <f>IF(P639="Yes",'MD Rates'!$H$1,R639)</f>
        <v>42826</v>
      </c>
      <c r="P639" s="11" t="str">
        <f t="shared" si="143"/>
        <v>No</v>
      </c>
      <c r="R639" s="256">
        <v>42826</v>
      </c>
      <c r="T639" s="64"/>
      <c r="U639" s="64"/>
      <c r="V639" s="64"/>
    </row>
    <row r="640" spans="1:22" ht="14.5" hidden="1" x14ac:dyDescent="0.35">
      <c r="A640" s="625" t="s">
        <v>629</v>
      </c>
      <c r="B640" s="106" t="s">
        <v>1014</v>
      </c>
      <c r="C640" s="560" t="s">
        <v>779</v>
      </c>
      <c r="D640" s="557" t="s">
        <v>581</v>
      </c>
      <c r="E640" s="30"/>
      <c r="F640" s="557" t="s">
        <v>551</v>
      </c>
      <c r="G640" s="30"/>
      <c r="H640" s="30"/>
      <c r="I640" s="557">
        <v>36192</v>
      </c>
      <c r="J640" s="557">
        <v>26144</v>
      </c>
      <c r="K640" s="30"/>
      <c r="L640" s="589">
        <f t="shared" si="144"/>
        <v>36192</v>
      </c>
      <c r="M640" s="589">
        <f t="shared" si="144"/>
        <v>26144</v>
      </c>
      <c r="N640" s="8"/>
      <c r="O640" s="221">
        <f>IF(P640="Yes",'MD Rates'!$H$1,R640)</f>
        <v>42826</v>
      </c>
      <c r="P640" s="11" t="str">
        <f t="shared" si="143"/>
        <v>No</v>
      </c>
      <c r="R640" s="256">
        <v>42826</v>
      </c>
      <c r="T640" s="64"/>
      <c r="U640" s="64"/>
      <c r="V640" s="64"/>
    </row>
    <row r="641" spans="1:22" ht="14.5" hidden="1" x14ac:dyDescent="0.35">
      <c r="A641" s="625" t="s">
        <v>629</v>
      </c>
      <c r="B641" s="106" t="s">
        <v>1014</v>
      </c>
      <c r="C641" s="560" t="s">
        <v>779</v>
      </c>
      <c r="D641" s="557" t="s">
        <v>582</v>
      </c>
      <c r="E641" s="30"/>
      <c r="F641" s="557" t="s">
        <v>551</v>
      </c>
      <c r="G641" s="30"/>
      <c r="H641" s="30"/>
      <c r="I641" s="557">
        <v>36192</v>
      </c>
      <c r="J641" s="557">
        <v>26144</v>
      </c>
      <c r="K641" s="30"/>
      <c r="L641" s="589">
        <f t="shared" si="144"/>
        <v>36192</v>
      </c>
      <c r="M641" s="589">
        <f t="shared" si="144"/>
        <v>26144</v>
      </c>
      <c r="N641" s="8"/>
      <c r="O641" s="221">
        <f>IF(P641="Yes",'MD Rates'!$H$1,R641)</f>
        <v>42826</v>
      </c>
      <c r="P641" s="11" t="str">
        <f t="shared" si="143"/>
        <v>No</v>
      </c>
      <c r="R641" s="256">
        <v>42826</v>
      </c>
      <c r="T641" s="64"/>
      <c r="U641" s="64"/>
      <c r="V641" s="64"/>
    </row>
    <row r="642" spans="1:22" ht="14.5" hidden="1" x14ac:dyDescent="0.35">
      <c r="A642" s="625" t="s">
        <v>629</v>
      </c>
      <c r="B642" s="106" t="s">
        <v>1014</v>
      </c>
      <c r="C642" s="560" t="s">
        <v>779</v>
      </c>
      <c r="D642" s="557" t="s">
        <v>583</v>
      </c>
      <c r="E642" s="30"/>
      <c r="F642" s="557" t="s">
        <v>551</v>
      </c>
      <c r="G642" s="30"/>
      <c r="H642" s="30"/>
      <c r="I642" s="557">
        <v>36192</v>
      </c>
      <c r="J642" s="557">
        <v>26144</v>
      </c>
      <c r="K642" s="30"/>
      <c r="L642" s="589">
        <f t="shared" si="144"/>
        <v>36192</v>
      </c>
      <c r="M642" s="589">
        <f t="shared" si="144"/>
        <v>26144</v>
      </c>
      <c r="N642" s="8"/>
      <c r="O642" s="221">
        <f>IF(P642="Yes",'MD Rates'!$H$1,R642)</f>
        <v>42826</v>
      </c>
      <c r="P642" s="11" t="str">
        <f t="shared" si="143"/>
        <v>No</v>
      </c>
      <c r="R642" s="256">
        <v>42826</v>
      </c>
      <c r="T642" s="64"/>
      <c r="U642" s="64"/>
      <c r="V642" s="64"/>
    </row>
    <row r="643" spans="1:22" ht="14.5" hidden="1" x14ac:dyDescent="0.35">
      <c r="A643" s="625" t="s">
        <v>629</v>
      </c>
      <c r="B643" s="106" t="s">
        <v>1014</v>
      </c>
      <c r="C643" s="560" t="s">
        <v>779</v>
      </c>
      <c r="D643" s="557" t="s">
        <v>584</v>
      </c>
      <c r="E643" s="30"/>
      <c r="F643" s="557" t="s">
        <v>551</v>
      </c>
      <c r="G643" s="30"/>
      <c r="H643" s="30"/>
      <c r="I643" s="557">
        <v>36192</v>
      </c>
      <c r="J643" s="557">
        <v>26144</v>
      </c>
      <c r="K643" s="30"/>
      <c r="L643" s="589">
        <f t="shared" si="144"/>
        <v>36192</v>
      </c>
      <c r="M643" s="589">
        <f t="shared" si="144"/>
        <v>26144</v>
      </c>
      <c r="N643" s="8"/>
      <c r="O643" s="221">
        <f>IF(P643="Yes",'MD Rates'!$H$1,R643)</f>
        <v>42826</v>
      </c>
      <c r="P643" s="11" t="str">
        <f t="shared" si="143"/>
        <v>No</v>
      </c>
      <c r="R643" s="256">
        <v>42826</v>
      </c>
      <c r="T643" s="64"/>
      <c r="U643" s="64"/>
      <c r="V643" s="64"/>
    </row>
    <row r="644" spans="1:22" ht="14.5" hidden="1" x14ac:dyDescent="0.35">
      <c r="A644" s="625" t="s">
        <v>629</v>
      </c>
      <c r="B644" s="106" t="s">
        <v>1014</v>
      </c>
      <c r="C644" s="560" t="s">
        <v>779</v>
      </c>
      <c r="D644" s="557" t="s">
        <v>585</v>
      </c>
      <c r="E644" s="30"/>
      <c r="F644" s="557" t="s">
        <v>551</v>
      </c>
      <c r="G644" s="30"/>
      <c r="H644" s="30"/>
      <c r="I644" s="557">
        <v>36192</v>
      </c>
      <c r="J644" s="557">
        <v>26144</v>
      </c>
      <c r="K644" s="30"/>
      <c r="L644" s="589">
        <f t="shared" ref="L644:M659" si="145">L643</f>
        <v>36192</v>
      </c>
      <c r="M644" s="589">
        <f t="shared" si="145"/>
        <v>26144</v>
      </c>
      <c r="N644" s="8"/>
      <c r="O644" s="221">
        <f>IF(P644="Yes",'MD Rates'!$H$1,R644)</f>
        <v>42826</v>
      </c>
      <c r="P644" s="11" t="str">
        <f t="shared" si="143"/>
        <v>No</v>
      </c>
      <c r="R644" s="256">
        <v>42826</v>
      </c>
      <c r="T644" s="64"/>
      <c r="U644" s="64"/>
      <c r="V644" s="64"/>
    </row>
    <row r="645" spans="1:22" ht="14.5" hidden="1" x14ac:dyDescent="0.35">
      <c r="A645" s="625" t="s">
        <v>629</v>
      </c>
      <c r="B645" s="106" t="s">
        <v>1014</v>
      </c>
      <c r="C645" s="560" t="s">
        <v>779</v>
      </c>
      <c r="D645" s="557" t="s">
        <v>586</v>
      </c>
      <c r="E645" s="30"/>
      <c r="F645" s="557" t="s">
        <v>551</v>
      </c>
      <c r="G645" s="30"/>
      <c r="H645" s="30"/>
      <c r="I645" s="557">
        <v>36192</v>
      </c>
      <c r="J645" s="557">
        <v>26144</v>
      </c>
      <c r="K645" s="30"/>
      <c r="L645" s="589">
        <f t="shared" si="145"/>
        <v>36192</v>
      </c>
      <c r="M645" s="589">
        <f t="shared" si="145"/>
        <v>26144</v>
      </c>
      <c r="N645" s="8"/>
      <c r="O645" s="221">
        <f>IF(P645="Yes",'MD Rates'!$H$1,R645)</f>
        <v>42826</v>
      </c>
      <c r="P645" s="11" t="str">
        <f t="shared" si="143"/>
        <v>No</v>
      </c>
      <c r="R645" s="256">
        <v>42826</v>
      </c>
      <c r="T645" s="64"/>
      <c r="U645" s="64"/>
      <c r="V645" s="64"/>
    </row>
    <row r="646" spans="1:22" ht="14.5" hidden="1" x14ac:dyDescent="0.35">
      <c r="A646" s="625" t="s">
        <v>629</v>
      </c>
      <c r="B646" s="106" t="s">
        <v>1014</v>
      </c>
      <c r="C646" s="560" t="s">
        <v>779</v>
      </c>
      <c r="D646" s="557" t="s">
        <v>587</v>
      </c>
      <c r="E646" s="30"/>
      <c r="F646" s="557" t="s">
        <v>551</v>
      </c>
      <c r="G646" s="30"/>
      <c r="H646" s="30"/>
      <c r="I646" s="557">
        <v>36192</v>
      </c>
      <c r="J646" s="557">
        <v>26144</v>
      </c>
      <c r="K646" s="30"/>
      <c r="L646" s="589">
        <f t="shared" si="145"/>
        <v>36192</v>
      </c>
      <c r="M646" s="589">
        <f t="shared" si="145"/>
        <v>26144</v>
      </c>
      <c r="N646" s="8"/>
      <c r="O646" s="221">
        <f>IF(P646="Yes",'MD Rates'!$H$1,R646)</f>
        <v>42826</v>
      </c>
      <c r="P646" s="11" t="str">
        <f t="shared" si="143"/>
        <v>No</v>
      </c>
      <c r="R646" s="256">
        <v>42826</v>
      </c>
      <c r="T646" s="64"/>
      <c r="U646" s="64"/>
      <c r="V646" s="64"/>
    </row>
    <row r="647" spans="1:22" ht="14.5" hidden="1" x14ac:dyDescent="0.35">
      <c r="A647" s="625" t="s">
        <v>629</v>
      </c>
      <c r="B647" s="106" t="s">
        <v>1014</v>
      </c>
      <c r="C647" s="560" t="s">
        <v>779</v>
      </c>
      <c r="D647" s="557" t="s">
        <v>588</v>
      </c>
      <c r="E647" s="30"/>
      <c r="F647" s="557" t="s">
        <v>551</v>
      </c>
      <c r="G647" s="30"/>
      <c r="H647" s="30"/>
      <c r="I647" s="557">
        <v>36192</v>
      </c>
      <c r="J647" s="557">
        <v>26144</v>
      </c>
      <c r="K647" s="30"/>
      <c r="L647" s="589">
        <f t="shared" si="145"/>
        <v>36192</v>
      </c>
      <c r="M647" s="589">
        <f t="shared" si="145"/>
        <v>26144</v>
      </c>
      <c r="N647" s="8"/>
      <c r="O647" s="221">
        <f>IF(P647="Yes",'MD Rates'!$H$1,R647)</f>
        <v>42826</v>
      </c>
      <c r="P647" s="11" t="str">
        <f t="shared" si="143"/>
        <v>No</v>
      </c>
      <c r="R647" s="256">
        <v>42826</v>
      </c>
      <c r="T647" s="64"/>
      <c r="U647" s="64"/>
      <c r="V647" s="64"/>
    </row>
    <row r="648" spans="1:22" ht="14.5" hidden="1" x14ac:dyDescent="0.35">
      <c r="A648" s="625" t="s">
        <v>629</v>
      </c>
      <c r="B648" s="106" t="s">
        <v>1014</v>
      </c>
      <c r="C648" s="560" t="s">
        <v>779</v>
      </c>
      <c r="D648" s="557" t="s">
        <v>589</v>
      </c>
      <c r="E648" s="30"/>
      <c r="F648" s="557" t="s">
        <v>551</v>
      </c>
      <c r="G648" s="30"/>
      <c r="H648" s="30"/>
      <c r="I648" s="557">
        <v>36192</v>
      </c>
      <c r="J648" s="557">
        <v>26144</v>
      </c>
      <c r="K648" s="30"/>
      <c r="L648" s="589">
        <f t="shared" si="145"/>
        <v>36192</v>
      </c>
      <c r="M648" s="589">
        <f t="shared" si="145"/>
        <v>26144</v>
      </c>
      <c r="N648" s="8"/>
      <c r="O648" s="221">
        <f>IF(P648="Yes",'MD Rates'!$H$1,R648)</f>
        <v>42826</v>
      </c>
      <c r="P648" s="11" t="str">
        <f t="shared" si="143"/>
        <v>No</v>
      </c>
      <c r="R648" s="256">
        <v>42826</v>
      </c>
      <c r="T648" s="64"/>
      <c r="U648" s="64"/>
      <c r="V648" s="64"/>
    </row>
    <row r="649" spans="1:22" ht="14.5" hidden="1" x14ac:dyDescent="0.35">
      <c r="A649" s="625" t="s">
        <v>629</v>
      </c>
      <c r="B649" s="106" t="s">
        <v>1014</v>
      </c>
      <c r="C649" s="560" t="s">
        <v>779</v>
      </c>
      <c r="D649" s="557" t="s">
        <v>590</v>
      </c>
      <c r="E649" s="30"/>
      <c r="F649" s="557" t="s">
        <v>551</v>
      </c>
      <c r="G649" s="30"/>
      <c r="H649" s="30"/>
      <c r="I649" s="557">
        <v>36192</v>
      </c>
      <c r="J649" s="557">
        <v>26144</v>
      </c>
      <c r="K649" s="30"/>
      <c r="L649" s="589">
        <f t="shared" si="145"/>
        <v>36192</v>
      </c>
      <c r="M649" s="589">
        <f t="shared" si="145"/>
        <v>26144</v>
      </c>
      <c r="N649" s="8"/>
      <c r="O649" s="221">
        <f>IF(P649="Yes",'MD Rates'!$H$1,R649)</f>
        <v>42826</v>
      </c>
      <c r="P649" s="11" t="str">
        <f t="shared" si="143"/>
        <v>No</v>
      </c>
      <c r="R649" s="256">
        <v>42826</v>
      </c>
      <c r="T649" s="64"/>
      <c r="U649" s="64"/>
      <c r="V649" s="64"/>
    </row>
    <row r="650" spans="1:22" ht="14.5" hidden="1" x14ac:dyDescent="0.35">
      <c r="A650" s="625" t="s">
        <v>629</v>
      </c>
      <c r="B650" s="106" t="s">
        <v>1014</v>
      </c>
      <c r="C650" s="560" t="s">
        <v>779</v>
      </c>
      <c r="D650" s="557" t="s">
        <v>591</v>
      </c>
      <c r="E650" s="30"/>
      <c r="F650" s="557" t="s">
        <v>551</v>
      </c>
      <c r="G650" s="30"/>
      <c r="H650" s="30"/>
      <c r="I650" s="557">
        <v>36192</v>
      </c>
      <c r="J650" s="557">
        <v>26144</v>
      </c>
      <c r="K650" s="30"/>
      <c r="L650" s="589">
        <f t="shared" si="145"/>
        <v>36192</v>
      </c>
      <c r="M650" s="589">
        <f t="shared" si="145"/>
        <v>26144</v>
      </c>
      <c r="N650" s="8"/>
      <c r="O650" s="221">
        <f>IF(P650="Yes",'MD Rates'!$H$1,R650)</f>
        <v>42826</v>
      </c>
      <c r="P650" s="11" t="str">
        <f t="shared" si="143"/>
        <v>No</v>
      </c>
      <c r="R650" s="256">
        <v>42826</v>
      </c>
      <c r="T650" s="64"/>
      <c r="U650" s="64"/>
      <c r="V650" s="64"/>
    </row>
    <row r="651" spans="1:22" ht="14.5" hidden="1" x14ac:dyDescent="0.35">
      <c r="A651" s="625" t="s">
        <v>629</v>
      </c>
      <c r="B651" s="106" t="s">
        <v>1014</v>
      </c>
      <c r="C651" s="560" t="s">
        <v>779</v>
      </c>
      <c r="D651" s="557" t="s">
        <v>592</v>
      </c>
      <c r="E651" s="30"/>
      <c r="F651" s="557" t="s">
        <v>551</v>
      </c>
      <c r="G651" s="30"/>
      <c r="H651" s="30"/>
      <c r="I651" s="557">
        <v>36192</v>
      </c>
      <c r="J651" s="557">
        <v>26144</v>
      </c>
      <c r="K651" s="30"/>
      <c r="L651" s="589">
        <f t="shared" si="145"/>
        <v>36192</v>
      </c>
      <c r="M651" s="589">
        <f t="shared" si="145"/>
        <v>26144</v>
      </c>
      <c r="N651" s="8"/>
      <c r="O651" s="221">
        <f>IF(P651="Yes",'MD Rates'!$H$1,R651)</f>
        <v>42826</v>
      </c>
      <c r="P651" s="11" t="str">
        <f t="shared" si="143"/>
        <v>No</v>
      </c>
      <c r="R651" s="256">
        <v>42826</v>
      </c>
      <c r="T651" s="64"/>
      <c r="U651" s="64"/>
      <c r="V651" s="64"/>
    </row>
    <row r="652" spans="1:22" ht="14.5" hidden="1" x14ac:dyDescent="0.35">
      <c r="A652" s="625" t="s">
        <v>629</v>
      </c>
      <c r="B652" s="106" t="s">
        <v>1014</v>
      </c>
      <c r="C652" s="560" t="s">
        <v>779</v>
      </c>
      <c r="D652" s="557" t="s">
        <v>593</v>
      </c>
      <c r="E652" s="30"/>
      <c r="F652" s="557" t="s">
        <v>551</v>
      </c>
      <c r="G652" s="30"/>
      <c r="H652" s="30"/>
      <c r="I652" s="557">
        <v>36192</v>
      </c>
      <c r="J652" s="557">
        <v>26144</v>
      </c>
      <c r="K652" s="30"/>
      <c r="L652" s="589">
        <f t="shared" si="145"/>
        <v>36192</v>
      </c>
      <c r="M652" s="589">
        <f t="shared" si="145"/>
        <v>26144</v>
      </c>
      <c r="N652" s="8"/>
      <c r="O652" s="221">
        <f>IF(P652="Yes",'MD Rates'!$H$1,R652)</f>
        <v>42826</v>
      </c>
      <c r="P652" s="11" t="str">
        <f t="shared" si="143"/>
        <v>No</v>
      </c>
      <c r="R652" s="256">
        <v>42826</v>
      </c>
      <c r="T652" s="64"/>
      <c r="U652" s="64"/>
      <c r="V652" s="64"/>
    </row>
    <row r="653" spans="1:22" ht="14.5" hidden="1" x14ac:dyDescent="0.35">
      <c r="A653" s="625" t="s">
        <v>629</v>
      </c>
      <c r="B653" s="106" t="s">
        <v>1014</v>
      </c>
      <c r="C653" s="560" t="s">
        <v>779</v>
      </c>
      <c r="D653" s="557" t="s">
        <v>594</v>
      </c>
      <c r="E653" s="30"/>
      <c r="F653" s="557" t="s">
        <v>551</v>
      </c>
      <c r="G653" s="30"/>
      <c r="H653" s="30"/>
      <c r="I653" s="557">
        <v>36192</v>
      </c>
      <c r="J653" s="557">
        <v>26144</v>
      </c>
      <c r="K653" s="30"/>
      <c r="L653" s="589">
        <f t="shared" si="145"/>
        <v>36192</v>
      </c>
      <c r="M653" s="589">
        <f t="shared" si="145"/>
        <v>26144</v>
      </c>
      <c r="N653" s="8"/>
      <c r="O653" s="221">
        <f>IF(P653="Yes",'MD Rates'!$H$1,R653)</f>
        <v>42826</v>
      </c>
      <c r="P653" s="11" t="str">
        <f t="shared" si="143"/>
        <v>No</v>
      </c>
      <c r="R653" s="256">
        <v>42826</v>
      </c>
      <c r="T653" s="64"/>
      <c r="U653" s="64"/>
      <c r="V653" s="64"/>
    </row>
    <row r="654" spans="1:22" ht="14.5" hidden="1" x14ac:dyDescent="0.35">
      <c r="A654" s="625" t="s">
        <v>629</v>
      </c>
      <c r="B654" s="106" t="s">
        <v>1014</v>
      </c>
      <c r="C654" s="560" t="s">
        <v>779</v>
      </c>
      <c r="D654" s="557" t="s">
        <v>595</v>
      </c>
      <c r="E654" s="30"/>
      <c r="F654" s="557" t="s">
        <v>551</v>
      </c>
      <c r="G654" s="30"/>
      <c r="H654" s="30"/>
      <c r="I654" s="557">
        <v>36192</v>
      </c>
      <c r="J654" s="557">
        <v>26144</v>
      </c>
      <c r="K654" s="30"/>
      <c r="L654" s="589">
        <f t="shared" si="145"/>
        <v>36192</v>
      </c>
      <c r="M654" s="589">
        <f t="shared" si="145"/>
        <v>26144</v>
      </c>
      <c r="N654" s="8"/>
      <c r="O654" s="221">
        <f>IF(P654="Yes",'MD Rates'!$H$1,R654)</f>
        <v>42826</v>
      </c>
      <c r="P654" s="11" t="str">
        <f t="shared" si="143"/>
        <v>No</v>
      </c>
      <c r="R654" s="256">
        <v>42826</v>
      </c>
      <c r="T654" s="64"/>
      <c r="U654" s="64"/>
      <c r="V654" s="64"/>
    </row>
    <row r="655" spans="1:22" ht="14.5" hidden="1" x14ac:dyDescent="0.35">
      <c r="A655" s="625" t="s">
        <v>629</v>
      </c>
      <c r="B655" s="106" t="s">
        <v>1014</v>
      </c>
      <c r="C655" s="560" t="s">
        <v>779</v>
      </c>
      <c r="D655" s="557" t="s">
        <v>596</v>
      </c>
      <c r="E655" s="30"/>
      <c r="F655" s="557" t="s">
        <v>551</v>
      </c>
      <c r="G655" s="30"/>
      <c r="H655" s="30"/>
      <c r="I655" s="557">
        <v>36192</v>
      </c>
      <c r="J655" s="557">
        <v>26144</v>
      </c>
      <c r="K655" s="30"/>
      <c r="L655" s="589">
        <f t="shared" si="145"/>
        <v>36192</v>
      </c>
      <c r="M655" s="589">
        <f t="shared" si="145"/>
        <v>26144</v>
      </c>
      <c r="N655" s="8"/>
      <c r="O655" s="221">
        <f>IF(P655="Yes",'MD Rates'!$H$1,R655)</f>
        <v>42826</v>
      </c>
      <c r="P655" s="11" t="str">
        <f t="shared" si="143"/>
        <v>No</v>
      </c>
      <c r="R655" s="256">
        <v>42826</v>
      </c>
      <c r="T655" s="64"/>
      <c r="U655" s="64"/>
      <c r="V655" s="64"/>
    </row>
    <row r="656" spans="1:22" ht="14.5" hidden="1" x14ac:dyDescent="0.35">
      <c r="A656" s="625" t="s">
        <v>629</v>
      </c>
      <c r="B656" s="106" t="s">
        <v>1014</v>
      </c>
      <c r="C656" s="560" t="s">
        <v>779</v>
      </c>
      <c r="D656" s="557" t="s">
        <v>597</v>
      </c>
      <c r="E656" s="30"/>
      <c r="F656" s="557" t="s">
        <v>551</v>
      </c>
      <c r="G656" s="30"/>
      <c r="H656" s="30"/>
      <c r="I656" s="557">
        <v>36192</v>
      </c>
      <c r="J656" s="557">
        <v>26144</v>
      </c>
      <c r="K656" s="30"/>
      <c r="L656" s="589">
        <f t="shared" si="145"/>
        <v>36192</v>
      </c>
      <c r="M656" s="589">
        <f t="shared" si="145"/>
        <v>26144</v>
      </c>
      <c r="N656" s="8"/>
      <c r="O656" s="221">
        <f>IF(P656="Yes",'MD Rates'!$H$1,R656)</f>
        <v>42826</v>
      </c>
      <c r="P656" s="11" t="str">
        <f t="shared" si="143"/>
        <v>No</v>
      </c>
      <c r="R656" s="256">
        <v>42826</v>
      </c>
      <c r="T656" s="64"/>
      <c r="U656" s="64"/>
      <c r="V656" s="64"/>
    </row>
    <row r="657" spans="1:22" ht="14.5" hidden="1" x14ac:dyDescent="0.35">
      <c r="A657" s="625" t="s">
        <v>629</v>
      </c>
      <c r="B657" s="106" t="s">
        <v>1014</v>
      </c>
      <c r="C657" s="560" t="s">
        <v>779</v>
      </c>
      <c r="D657" s="557" t="s">
        <v>598</v>
      </c>
      <c r="E657" s="30"/>
      <c r="F657" s="557" t="s">
        <v>551</v>
      </c>
      <c r="G657" s="30"/>
      <c r="H657" s="30"/>
      <c r="I657" s="557">
        <v>36192</v>
      </c>
      <c r="J657" s="557">
        <v>26144</v>
      </c>
      <c r="K657" s="30"/>
      <c r="L657" s="589">
        <f t="shared" si="145"/>
        <v>36192</v>
      </c>
      <c r="M657" s="589">
        <f t="shared" si="145"/>
        <v>26144</v>
      </c>
      <c r="N657" s="8"/>
      <c r="O657" s="221">
        <f>IF(P657="Yes",'MD Rates'!$H$1,R657)</f>
        <v>42826</v>
      </c>
      <c r="P657" s="11" t="str">
        <f t="shared" si="143"/>
        <v>No</v>
      </c>
      <c r="R657" s="256">
        <v>42826</v>
      </c>
      <c r="T657" s="64"/>
      <c r="U657" s="64"/>
      <c r="V657" s="64"/>
    </row>
    <row r="658" spans="1:22" ht="14.5" hidden="1" x14ac:dyDescent="0.35">
      <c r="A658" s="625" t="s">
        <v>629</v>
      </c>
      <c r="B658" s="106" t="s">
        <v>1014</v>
      </c>
      <c r="C658" s="560" t="s">
        <v>779</v>
      </c>
      <c r="D658" s="557" t="s">
        <v>599</v>
      </c>
      <c r="E658" s="30"/>
      <c r="F658" s="557" t="s">
        <v>551</v>
      </c>
      <c r="G658" s="30"/>
      <c r="H658" s="30"/>
      <c r="I658" s="557">
        <v>36192</v>
      </c>
      <c r="J658" s="557">
        <v>26144</v>
      </c>
      <c r="K658" s="30"/>
      <c r="L658" s="589">
        <f t="shared" si="145"/>
        <v>36192</v>
      </c>
      <c r="M658" s="589">
        <f t="shared" si="145"/>
        <v>26144</v>
      </c>
      <c r="N658" s="8"/>
      <c r="O658" s="221">
        <f>IF(P658="Yes",'MD Rates'!$H$1,R658)</f>
        <v>42826</v>
      </c>
      <c r="P658" s="11" t="str">
        <f t="shared" si="143"/>
        <v>No</v>
      </c>
      <c r="R658" s="256">
        <v>42826</v>
      </c>
      <c r="T658" s="64"/>
      <c r="U658" s="64"/>
      <c r="V658" s="64"/>
    </row>
    <row r="659" spans="1:22" ht="14.5" hidden="1" x14ac:dyDescent="0.35">
      <c r="A659" s="625" t="s">
        <v>629</v>
      </c>
      <c r="B659" s="106" t="s">
        <v>1014</v>
      </c>
      <c r="C659" s="560" t="s">
        <v>779</v>
      </c>
      <c r="D659" s="557" t="s">
        <v>600</v>
      </c>
      <c r="E659" s="30"/>
      <c r="F659" s="557" t="s">
        <v>551</v>
      </c>
      <c r="G659" s="30"/>
      <c r="H659" s="30"/>
      <c r="I659" s="557">
        <v>36192</v>
      </c>
      <c r="J659" s="557">
        <v>26144</v>
      </c>
      <c r="K659" s="30"/>
      <c r="L659" s="589">
        <f t="shared" si="145"/>
        <v>36192</v>
      </c>
      <c r="M659" s="589">
        <f t="shared" si="145"/>
        <v>26144</v>
      </c>
      <c r="N659" s="8"/>
      <c r="O659" s="221">
        <f>IF(P659="Yes",'MD Rates'!$H$1,R659)</f>
        <v>42826</v>
      </c>
      <c r="P659" s="11" t="str">
        <f t="shared" si="143"/>
        <v>No</v>
      </c>
      <c r="R659" s="256">
        <v>42826</v>
      </c>
      <c r="T659" s="64"/>
      <c r="U659" s="64"/>
      <c r="V659" s="64"/>
    </row>
    <row r="660" spans="1:22" ht="14.5" hidden="1" x14ac:dyDescent="0.35">
      <c r="A660" s="625" t="s">
        <v>629</v>
      </c>
      <c r="B660" s="106" t="s">
        <v>1014</v>
      </c>
      <c r="C660" s="560" t="s">
        <v>779</v>
      </c>
      <c r="D660" s="557" t="s">
        <v>601</v>
      </c>
      <c r="E660" s="30"/>
      <c r="F660" s="557" t="s">
        <v>551</v>
      </c>
      <c r="G660" s="30"/>
      <c r="H660" s="30"/>
      <c r="I660" s="557">
        <v>36192</v>
      </c>
      <c r="J660" s="557">
        <v>26144</v>
      </c>
      <c r="K660" s="30"/>
      <c r="L660" s="589">
        <f t="shared" ref="L660:M675" si="146">L659</f>
        <v>36192</v>
      </c>
      <c r="M660" s="589">
        <f t="shared" si="146"/>
        <v>26144</v>
      </c>
      <c r="N660" s="8"/>
      <c r="O660" s="221">
        <f>IF(P660="Yes",'MD Rates'!$H$1,R660)</f>
        <v>42826</v>
      </c>
      <c r="P660" s="11" t="str">
        <f t="shared" si="143"/>
        <v>No</v>
      </c>
      <c r="R660" s="256">
        <v>42826</v>
      </c>
      <c r="T660" s="64"/>
      <c r="U660" s="64"/>
      <c r="V660" s="64"/>
    </row>
    <row r="661" spans="1:22" ht="14.5" hidden="1" x14ac:dyDescent="0.35">
      <c r="A661" s="625" t="s">
        <v>629</v>
      </c>
      <c r="B661" s="106" t="s">
        <v>1014</v>
      </c>
      <c r="C661" s="560" t="s">
        <v>779</v>
      </c>
      <c r="D661" s="557" t="s">
        <v>602</v>
      </c>
      <c r="E661" s="30"/>
      <c r="F661" s="557" t="s">
        <v>551</v>
      </c>
      <c r="G661" s="30"/>
      <c r="H661" s="30"/>
      <c r="I661" s="557">
        <v>36192</v>
      </c>
      <c r="J661" s="557">
        <v>26144</v>
      </c>
      <c r="K661" s="30"/>
      <c r="L661" s="589">
        <f t="shared" si="146"/>
        <v>36192</v>
      </c>
      <c r="M661" s="589">
        <f t="shared" si="146"/>
        <v>26144</v>
      </c>
      <c r="N661" s="8"/>
      <c r="O661" s="221">
        <f>IF(P661="Yes",'MD Rates'!$H$1,R661)</f>
        <v>42826</v>
      </c>
      <c r="P661" s="11" t="str">
        <f t="shared" si="143"/>
        <v>No</v>
      </c>
      <c r="R661" s="256">
        <v>42826</v>
      </c>
      <c r="T661" s="64"/>
      <c r="U661" s="64"/>
      <c r="V661" s="64"/>
    </row>
    <row r="662" spans="1:22" ht="14.5" hidden="1" x14ac:dyDescent="0.35">
      <c r="A662" s="625" t="s">
        <v>629</v>
      </c>
      <c r="B662" s="106" t="s">
        <v>1014</v>
      </c>
      <c r="C662" s="560" t="s">
        <v>779</v>
      </c>
      <c r="D662" s="557" t="s">
        <v>603</v>
      </c>
      <c r="E662" s="30"/>
      <c r="F662" s="557" t="s">
        <v>551</v>
      </c>
      <c r="G662" s="30"/>
      <c r="H662" s="30"/>
      <c r="I662" s="557">
        <v>36192</v>
      </c>
      <c r="J662" s="557">
        <v>26144</v>
      </c>
      <c r="K662" s="30"/>
      <c r="L662" s="589">
        <f t="shared" si="146"/>
        <v>36192</v>
      </c>
      <c r="M662" s="589">
        <f t="shared" si="146"/>
        <v>26144</v>
      </c>
      <c r="N662" s="8"/>
      <c r="O662" s="221">
        <f>IF(P662="Yes",'MD Rates'!$H$1,R662)</f>
        <v>42826</v>
      </c>
      <c r="P662" s="11" t="str">
        <f t="shared" si="143"/>
        <v>No</v>
      </c>
      <c r="R662" s="256">
        <v>42826</v>
      </c>
      <c r="T662" s="64"/>
      <c r="U662" s="64"/>
      <c r="V662" s="64"/>
    </row>
    <row r="663" spans="1:22" ht="14.5" hidden="1" x14ac:dyDescent="0.35">
      <c r="A663" s="625" t="s">
        <v>629</v>
      </c>
      <c r="B663" s="106" t="s">
        <v>1014</v>
      </c>
      <c r="C663" s="560" t="s">
        <v>779</v>
      </c>
      <c r="D663" s="557" t="s">
        <v>604</v>
      </c>
      <c r="E663" s="30"/>
      <c r="F663" s="557" t="s">
        <v>551</v>
      </c>
      <c r="G663" s="30"/>
      <c r="H663" s="30"/>
      <c r="I663" s="557">
        <v>36192</v>
      </c>
      <c r="J663" s="557">
        <v>26144</v>
      </c>
      <c r="K663" s="30"/>
      <c r="L663" s="589">
        <f t="shared" si="146"/>
        <v>36192</v>
      </c>
      <c r="M663" s="589">
        <f t="shared" si="146"/>
        <v>26144</v>
      </c>
      <c r="N663" s="8"/>
      <c r="O663" s="221">
        <f>IF(P663="Yes",'MD Rates'!$H$1,R663)</f>
        <v>42826</v>
      </c>
      <c r="P663" s="11" t="str">
        <f t="shared" si="143"/>
        <v>No</v>
      </c>
      <c r="R663" s="256">
        <v>42826</v>
      </c>
      <c r="T663" s="64"/>
      <c r="U663" s="64"/>
      <c r="V663" s="64"/>
    </row>
    <row r="664" spans="1:22" ht="14.5" hidden="1" x14ac:dyDescent="0.35">
      <c r="A664" s="625" t="s">
        <v>629</v>
      </c>
      <c r="B664" s="106" t="s">
        <v>1014</v>
      </c>
      <c r="C664" s="560" t="s">
        <v>779</v>
      </c>
      <c r="D664" s="557" t="s">
        <v>605</v>
      </c>
      <c r="E664" s="30"/>
      <c r="F664" s="557" t="s">
        <v>551</v>
      </c>
      <c r="G664" s="30"/>
      <c r="H664" s="30"/>
      <c r="I664" s="557">
        <v>36192</v>
      </c>
      <c r="J664" s="557">
        <v>26144</v>
      </c>
      <c r="K664" s="30"/>
      <c r="L664" s="589">
        <f t="shared" si="146"/>
        <v>36192</v>
      </c>
      <c r="M664" s="589">
        <f t="shared" si="146"/>
        <v>26144</v>
      </c>
      <c r="N664" s="8"/>
      <c r="O664" s="221">
        <f>IF(P664="Yes",'MD Rates'!$H$1,R664)</f>
        <v>42826</v>
      </c>
      <c r="P664" s="11" t="str">
        <f t="shared" si="143"/>
        <v>No</v>
      </c>
      <c r="R664" s="256">
        <v>42826</v>
      </c>
      <c r="T664" s="64"/>
      <c r="U664" s="64"/>
      <c r="V664" s="64"/>
    </row>
    <row r="665" spans="1:22" ht="14.5" hidden="1" x14ac:dyDescent="0.35">
      <c r="A665" s="625" t="s">
        <v>629</v>
      </c>
      <c r="B665" s="106" t="s">
        <v>1014</v>
      </c>
      <c r="C665" s="560" t="s">
        <v>779</v>
      </c>
      <c r="D665" s="557" t="s">
        <v>606</v>
      </c>
      <c r="E665" s="30"/>
      <c r="F665" s="557" t="s">
        <v>551</v>
      </c>
      <c r="G665" s="30"/>
      <c r="H665" s="30"/>
      <c r="I665" s="557">
        <v>36192</v>
      </c>
      <c r="J665" s="557">
        <v>26144</v>
      </c>
      <c r="K665" s="30"/>
      <c r="L665" s="589">
        <f t="shared" si="146"/>
        <v>36192</v>
      </c>
      <c r="M665" s="589">
        <f t="shared" si="146"/>
        <v>26144</v>
      </c>
      <c r="N665" s="8"/>
      <c r="O665" s="221">
        <f>IF(P665="Yes",'MD Rates'!$H$1,R665)</f>
        <v>42826</v>
      </c>
      <c r="P665" s="11" t="str">
        <f t="shared" si="143"/>
        <v>No</v>
      </c>
      <c r="R665" s="256">
        <v>42826</v>
      </c>
      <c r="T665" s="64"/>
      <c r="U665" s="64"/>
      <c r="V665" s="64"/>
    </row>
    <row r="666" spans="1:22" ht="14.5" hidden="1" x14ac:dyDescent="0.35">
      <c r="A666" s="625" t="s">
        <v>629</v>
      </c>
      <c r="B666" s="106" t="s">
        <v>1014</v>
      </c>
      <c r="C666" s="560" t="s">
        <v>779</v>
      </c>
      <c r="D666" s="557" t="s">
        <v>607</v>
      </c>
      <c r="E666" s="30"/>
      <c r="F666" s="557" t="s">
        <v>551</v>
      </c>
      <c r="G666" s="30"/>
      <c r="H666" s="30"/>
      <c r="I666" s="557">
        <v>36192</v>
      </c>
      <c r="J666" s="557">
        <v>26144</v>
      </c>
      <c r="K666" s="30"/>
      <c r="L666" s="589">
        <f t="shared" si="146"/>
        <v>36192</v>
      </c>
      <c r="M666" s="589">
        <f t="shared" si="146"/>
        <v>26144</v>
      </c>
      <c r="N666" s="8"/>
      <c r="O666" s="221">
        <f>IF(P666="Yes",'MD Rates'!$H$1,R666)</f>
        <v>42826</v>
      </c>
      <c r="P666" s="11" t="str">
        <f t="shared" si="143"/>
        <v>No</v>
      </c>
      <c r="R666" s="256">
        <v>42826</v>
      </c>
      <c r="T666" s="64"/>
      <c r="U666" s="64"/>
      <c r="V666" s="64"/>
    </row>
    <row r="667" spans="1:22" ht="14.5" hidden="1" x14ac:dyDescent="0.35">
      <c r="A667" s="625" t="s">
        <v>629</v>
      </c>
      <c r="B667" s="106" t="s">
        <v>1014</v>
      </c>
      <c r="C667" s="560" t="s">
        <v>779</v>
      </c>
      <c r="D667" s="557" t="s">
        <v>608</v>
      </c>
      <c r="E667" s="30"/>
      <c r="F667" s="557" t="s">
        <v>551</v>
      </c>
      <c r="G667" s="30"/>
      <c r="H667" s="30"/>
      <c r="I667" s="557">
        <v>36192</v>
      </c>
      <c r="J667" s="557">
        <v>26144</v>
      </c>
      <c r="K667" s="30"/>
      <c r="L667" s="589">
        <f t="shared" si="146"/>
        <v>36192</v>
      </c>
      <c r="M667" s="589">
        <f t="shared" si="146"/>
        <v>26144</v>
      </c>
      <c r="N667" s="8"/>
      <c r="O667" s="221">
        <f>IF(P667="Yes",'MD Rates'!$H$1,R667)</f>
        <v>42826</v>
      </c>
      <c r="P667" s="11" t="str">
        <f t="shared" si="143"/>
        <v>No</v>
      </c>
      <c r="R667" s="256">
        <v>42826</v>
      </c>
      <c r="T667" s="64"/>
      <c r="U667" s="64"/>
      <c r="V667" s="64"/>
    </row>
    <row r="668" spans="1:22" ht="14.5" hidden="1" x14ac:dyDescent="0.35">
      <c r="A668" s="625" t="s">
        <v>629</v>
      </c>
      <c r="B668" s="106" t="s">
        <v>1014</v>
      </c>
      <c r="C668" s="560" t="s">
        <v>779</v>
      </c>
      <c r="D668" s="557" t="s">
        <v>609</v>
      </c>
      <c r="E668" s="30"/>
      <c r="F668" s="557" t="s">
        <v>551</v>
      </c>
      <c r="G668" s="30"/>
      <c r="H668" s="30"/>
      <c r="I668" s="557">
        <v>36192</v>
      </c>
      <c r="J668" s="557">
        <v>26144</v>
      </c>
      <c r="K668" s="30"/>
      <c r="L668" s="589">
        <f t="shared" si="146"/>
        <v>36192</v>
      </c>
      <c r="M668" s="589">
        <f t="shared" si="146"/>
        <v>26144</v>
      </c>
      <c r="N668" s="8"/>
      <c r="O668" s="221">
        <f>IF(P668="Yes",'MD Rates'!$H$1,R668)</f>
        <v>42826</v>
      </c>
      <c r="P668" s="11" t="str">
        <f t="shared" si="143"/>
        <v>No</v>
      </c>
      <c r="R668" s="256">
        <v>42826</v>
      </c>
      <c r="T668" s="64"/>
      <c r="U668" s="64"/>
      <c r="V668" s="64"/>
    </row>
    <row r="669" spans="1:22" ht="14.5" hidden="1" x14ac:dyDescent="0.35">
      <c r="A669" s="625" t="s">
        <v>629</v>
      </c>
      <c r="B669" s="106" t="s">
        <v>1014</v>
      </c>
      <c r="C669" s="560" t="s">
        <v>779</v>
      </c>
      <c r="D669" s="557" t="s">
        <v>610</v>
      </c>
      <c r="E669" s="30"/>
      <c r="F669" s="557" t="s">
        <v>551</v>
      </c>
      <c r="G669" s="30"/>
      <c r="H669" s="30"/>
      <c r="I669" s="557">
        <v>36192</v>
      </c>
      <c r="J669" s="557">
        <v>26144</v>
      </c>
      <c r="K669" s="30"/>
      <c r="L669" s="589">
        <f t="shared" si="146"/>
        <v>36192</v>
      </c>
      <c r="M669" s="589">
        <f t="shared" si="146"/>
        <v>26144</v>
      </c>
      <c r="N669" s="8"/>
      <c r="O669" s="221">
        <f>IF(P669="Yes",'MD Rates'!$H$1,R669)</f>
        <v>42826</v>
      </c>
      <c r="P669" s="11" t="str">
        <f t="shared" si="143"/>
        <v>No</v>
      </c>
      <c r="R669" s="256">
        <v>42826</v>
      </c>
      <c r="T669" s="64"/>
      <c r="U669" s="64"/>
      <c r="V669" s="64"/>
    </row>
    <row r="670" spans="1:22" ht="14.5" hidden="1" x14ac:dyDescent="0.35">
      <c r="A670" s="625" t="s">
        <v>629</v>
      </c>
      <c r="B670" s="106" t="s">
        <v>1014</v>
      </c>
      <c r="C670" s="560" t="s">
        <v>779</v>
      </c>
      <c r="D670" s="557" t="s">
        <v>611</v>
      </c>
      <c r="E670" s="30"/>
      <c r="F670" s="557" t="s">
        <v>551</v>
      </c>
      <c r="G670" s="30"/>
      <c r="H670" s="30"/>
      <c r="I670" s="557">
        <v>36192</v>
      </c>
      <c r="J670" s="557">
        <v>26144</v>
      </c>
      <c r="K670" s="30"/>
      <c r="L670" s="589">
        <f t="shared" si="146"/>
        <v>36192</v>
      </c>
      <c r="M670" s="589">
        <f t="shared" si="146"/>
        <v>26144</v>
      </c>
      <c r="N670" s="8"/>
      <c r="O670" s="221">
        <f>IF(P670="Yes",'MD Rates'!$H$1,R670)</f>
        <v>42826</v>
      </c>
      <c r="P670" s="11" t="str">
        <f t="shared" si="143"/>
        <v>No</v>
      </c>
      <c r="R670" s="256">
        <v>42826</v>
      </c>
      <c r="T670" s="64"/>
      <c r="U670" s="64"/>
      <c r="V670" s="64"/>
    </row>
    <row r="671" spans="1:22" ht="14.5" hidden="1" x14ac:dyDescent="0.35">
      <c r="A671" s="625" t="s">
        <v>629</v>
      </c>
      <c r="B671" s="106" t="s">
        <v>1014</v>
      </c>
      <c r="C671" s="560" t="s">
        <v>779</v>
      </c>
      <c r="D671" s="557" t="s">
        <v>612</v>
      </c>
      <c r="E671" s="30"/>
      <c r="F671" s="557" t="s">
        <v>551</v>
      </c>
      <c r="G671" s="30"/>
      <c r="H671" s="30"/>
      <c r="I671" s="557">
        <v>36192</v>
      </c>
      <c r="J671" s="557">
        <v>26144</v>
      </c>
      <c r="K671" s="30"/>
      <c r="L671" s="589">
        <f>L670</f>
        <v>36192</v>
      </c>
      <c r="M671" s="589">
        <f>M670</f>
        <v>26144</v>
      </c>
      <c r="N671" s="8"/>
      <c r="O671" s="221">
        <f>IF(P671="Yes",'MD Rates'!$H$1,R671)</f>
        <v>42826</v>
      </c>
      <c r="P671" s="11" t="str">
        <f t="shared" si="143"/>
        <v>No</v>
      </c>
      <c r="R671" s="256">
        <v>42826</v>
      </c>
      <c r="T671" s="64"/>
      <c r="U671" s="64"/>
      <c r="V671" s="64"/>
    </row>
    <row r="672" spans="1:22" ht="14.5" hidden="1" x14ac:dyDescent="0.35">
      <c r="A672" s="625" t="s">
        <v>629</v>
      </c>
      <c r="B672" s="106" t="s">
        <v>1014</v>
      </c>
      <c r="C672" s="560" t="s">
        <v>779</v>
      </c>
      <c r="D672" s="557" t="s">
        <v>613</v>
      </c>
      <c r="E672" s="30"/>
      <c r="F672" s="557" t="s">
        <v>551</v>
      </c>
      <c r="G672" s="30"/>
      <c r="H672" s="30"/>
      <c r="I672" s="557">
        <v>36192</v>
      </c>
      <c r="J672" s="557">
        <v>26144</v>
      </c>
      <c r="K672" s="30"/>
      <c r="L672" s="589">
        <f t="shared" si="146"/>
        <v>36192</v>
      </c>
      <c r="M672" s="589">
        <f t="shared" si="146"/>
        <v>26144</v>
      </c>
      <c r="N672" s="8"/>
      <c r="O672" s="221">
        <f>IF(P672="Yes",'MD Rates'!$H$1,R672)</f>
        <v>42826</v>
      </c>
      <c r="P672" s="11" t="str">
        <f t="shared" si="143"/>
        <v>No</v>
      </c>
      <c r="R672" s="256">
        <v>42826</v>
      </c>
      <c r="T672" s="64"/>
      <c r="U672" s="64"/>
      <c r="V672" s="64"/>
    </row>
    <row r="673" spans="1:22" ht="14.5" hidden="1" x14ac:dyDescent="0.35">
      <c r="A673" s="625" t="s">
        <v>629</v>
      </c>
      <c r="B673" s="106" t="s">
        <v>1014</v>
      </c>
      <c r="C673" s="560" t="s">
        <v>779</v>
      </c>
      <c r="D673" s="557" t="s">
        <v>614</v>
      </c>
      <c r="E673" s="30"/>
      <c r="F673" s="557" t="s">
        <v>551</v>
      </c>
      <c r="G673" s="30"/>
      <c r="H673" s="30"/>
      <c r="I673" s="557">
        <v>36192</v>
      </c>
      <c r="J673" s="557">
        <v>26144</v>
      </c>
      <c r="K673" s="30"/>
      <c r="L673" s="589">
        <f t="shared" si="146"/>
        <v>36192</v>
      </c>
      <c r="M673" s="589">
        <f t="shared" si="146"/>
        <v>26144</v>
      </c>
      <c r="N673" s="8"/>
      <c r="O673" s="221">
        <f>IF(P673="Yes",'MD Rates'!$H$1,R673)</f>
        <v>42826</v>
      </c>
      <c r="P673" s="11" t="str">
        <f t="shared" si="143"/>
        <v>No</v>
      </c>
      <c r="R673" s="256">
        <v>42826</v>
      </c>
      <c r="T673" s="64"/>
      <c r="U673" s="64"/>
      <c r="V673" s="64"/>
    </row>
    <row r="674" spans="1:22" ht="14.5" hidden="1" x14ac:dyDescent="0.35">
      <c r="A674" s="625" t="s">
        <v>629</v>
      </c>
      <c r="B674" s="106" t="s">
        <v>1014</v>
      </c>
      <c r="C674" s="560" t="s">
        <v>779</v>
      </c>
      <c r="D674" s="557" t="s">
        <v>615</v>
      </c>
      <c r="E674" s="30"/>
      <c r="F674" s="557" t="s">
        <v>551</v>
      </c>
      <c r="G674" s="30"/>
      <c r="H674" s="30"/>
      <c r="I674" s="557">
        <v>36192</v>
      </c>
      <c r="J674" s="557">
        <v>26144</v>
      </c>
      <c r="K674" s="30"/>
      <c r="L674" s="589">
        <f t="shared" si="146"/>
        <v>36192</v>
      </c>
      <c r="M674" s="589">
        <f t="shared" si="146"/>
        <v>26144</v>
      </c>
      <c r="N674" s="8"/>
      <c r="O674" s="221">
        <f>IF(P674="Yes",'MD Rates'!$H$1,R674)</f>
        <v>42826</v>
      </c>
      <c r="P674" s="11" t="str">
        <f t="shared" si="143"/>
        <v>No</v>
      </c>
      <c r="R674" s="256">
        <v>42826</v>
      </c>
      <c r="T674" s="64"/>
      <c r="U674" s="64"/>
      <c r="V674" s="64"/>
    </row>
    <row r="675" spans="1:22" ht="14.5" hidden="1" x14ac:dyDescent="0.35">
      <c r="A675" s="625" t="s">
        <v>629</v>
      </c>
      <c r="B675" s="106" t="s">
        <v>1014</v>
      </c>
      <c r="C675" s="560" t="s">
        <v>779</v>
      </c>
      <c r="D675" s="557" t="s">
        <v>616</v>
      </c>
      <c r="E675" s="30"/>
      <c r="F675" s="557" t="s">
        <v>551</v>
      </c>
      <c r="G675" s="30"/>
      <c r="H675" s="30"/>
      <c r="I675" s="557">
        <v>36192</v>
      </c>
      <c r="J675" s="557">
        <v>26144</v>
      </c>
      <c r="K675" s="30"/>
      <c r="L675" s="589">
        <f t="shared" si="146"/>
        <v>36192</v>
      </c>
      <c r="M675" s="589">
        <f t="shared" si="146"/>
        <v>26144</v>
      </c>
      <c r="N675" s="8"/>
      <c r="O675" s="221">
        <f>IF(P675="Yes",'MD Rates'!$H$1,R675)</f>
        <v>42826</v>
      </c>
      <c r="P675" s="11" t="str">
        <f t="shared" si="143"/>
        <v>No</v>
      </c>
      <c r="R675" s="256">
        <v>42826</v>
      </c>
      <c r="T675" s="64"/>
      <c r="U675" s="64"/>
      <c r="V675" s="64"/>
    </row>
    <row r="676" spans="1:22" ht="14.5" hidden="1" x14ac:dyDescent="0.35">
      <c r="A676" s="625" t="s">
        <v>629</v>
      </c>
      <c r="B676" s="106" t="s">
        <v>1014</v>
      </c>
      <c r="C676" s="560" t="s">
        <v>779</v>
      </c>
      <c r="D676" s="557" t="s">
        <v>617</v>
      </c>
      <c r="E676" s="30"/>
      <c r="F676" s="557" t="s">
        <v>551</v>
      </c>
      <c r="G676" s="30"/>
      <c r="H676" s="30"/>
      <c r="I676" s="557">
        <v>36192</v>
      </c>
      <c r="J676" s="557">
        <v>26144</v>
      </c>
      <c r="K676" s="30"/>
      <c r="L676" s="589">
        <f t="shared" ref="L676:M681" si="147">L675</f>
        <v>36192</v>
      </c>
      <c r="M676" s="589">
        <f t="shared" si="147"/>
        <v>26144</v>
      </c>
      <c r="N676" s="8"/>
      <c r="O676" s="221">
        <f>IF(P676="Yes",'MD Rates'!$H$1,R676)</f>
        <v>42826</v>
      </c>
      <c r="P676" s="11" t="str">
        <f t="shared" si="143"/>
        <v>No</v>
      </c>
      <c r="R676" s="256">
        <v>42826</v>
      </c>
      <c r="T676" s="64"/>
      <c r="U676" s="64"/>
      <c r="V676" s="64"/>
    </row>
    <row r="677" spans="1:22" ht="14.5" hidden="1" x14ac:dyDescent="0.35">
      <c r="A677" s="625" t="s">
        <v>629</v>
      </c>
      <c r="B677" s="106" t="s">
        <v>1014</v>
      </c>
      <c r="C677" s="560" t="s">
        <v>779</v>
      </c>
      <c r="D677" s="557" t="s">
        <v>618</v>
      </c>
      <c r="E677" s="30"/>
      <c r="F677" s="557" t="s">
        <v>551</v>
      </c>
      <c r="G677" s="30"/>
      <c r="H677" s="30"/>
      <c r="I677" s="557">
        <v>36192</v>
      </c>
      <c r="J677" s="557">
        <v>26144</v>
      </c>
      <c r="K677" s="30"/>
      <c r="L677" s="589">
        <f t="shared" si="147"/>
        <v>36192</v>
      </c>
      <c r="M677" s="589">
        <f t="shared" si="147"/>
        <v>26144</v>
      </c>
      <c r="N677" s="8"/>
      <c r="O677" s="221">
        <f>IF(P677="Yes",'MD Rates'!$H$1,R677)</f>
        <v>42826</v>
      </c>
      <c r="P677" s="11" t="str">
        <f t="shared" si="143"/>
        <v>No</v>
      </c>
      <c r="R677" s="256">
        <v>42826</v>
      </c>
      <c r="T677" s="64"/>
      <c r="U677" s="64"/>
      <c r="V677" s="64"/>
    </row>
    <row r="678" spans="1:22" ht="14.5" hidden="1" x14ac:dyDescent="0.35">
      <c r="A678" s="625" t="s">
        <v>629</v>
      </c>
      <c r="B678" s="106" t="s">
        <v>1014</v>
      </c>
      <c r="C678" s="560" t="s">
        <v>779</v>
      </c>
      <c r="D678" s="557" t="s">
        <v>619</v>
      </c>
      <c r="E678" s="30"/>
      <c r="F678" s="557" t="s">
        <v>551</v>
      </c>
      <c r="G678" s="30"/>
      <c r="H678" s="30"/>
      <c r="I678" s="557">
        <v>36192</v>
      </c>
      <c r="J678" s="557">
        <v>26144</v>
      </c>
      <c r="K678" s="30"/>
      <c r="L678" s="589">
        <f t="shared" si="147"/>
        <v>36192</v>
      </c>
      <c r="M678" s="589">
        <f t="shared" si="147"/>
        <v>26144</v>
      </c>
      <c r="N678" s="8"/>
      <c r="O678" s="221">
        <f>IF(P678="Yes",'MD Rates'!$H$1,R678)</f>
        <v>42826</v>
      </c>
      <c r="P678" s="11" t="str">
        <f t="shared" si="143"/>
        <v>No</v>
      </c>
      <c r="R678" s="256">
        <v>42826</v>
      </c>
      <c r="T678" s="64"/>
      <c r="U678" s="64"/>
      <c r="V678" s="64"/>
    </row>
    <row r="679" spans="1:22" ht="14.5" hidden="1" x14ac:dyDescent="0.35">
      <c r="A679" s="625" t="s">
        <v>629</v>
      </c>
      <c r="B679" s="106" t="s">
        <v>1014</v>
      </c>
      <c r="C679" s="560" t="s">
        <v>779</v>
      </c>
      <c r="D679" s="557" t="s">
        <v>620</v>
      </c>
      <c r="E679" s="30"/>
      <c r="F679" s="557" t="s">
        <v>551</v>
      </c>
      <c r="G679" s="30"/>
      <c r="H679" s="30"/>
      <c r="I679" s="557">
        <v>36192</v>
      </c>
      <c r="J679" s="557">
        <v>26144</v>
      </c>
      <c r="K679" s="30"/>
      <c r="L679" s="589">
        <f t="shared" si="147"/>
        <v>36192</v>
      </c>
      <c r="M679" s="589">
        <f t="shared" si="147"/>
        <v>26144</v>
      </c>
      <c r="N679" s="8"/>
      <c r="O679" s="221">
        <f>IF(P679="Yes",'MD Rates'!$H$1,R679)</f>
        <v>42826</v>
      </c>
      <c r="P679" s="11" t="str">
        <f t="shared" si="143"/>
        <v>No</v>
      </c>
      <c r="R679" s="256">
        <v>42826</v>
      </c>
      <c r="T679" s="64"/>
      <c r="U679" s="64"/>
      <c r="V679" s="64"/>
    </row>
    <row r="680" spans="1:22" ht="14.5" hidden="1" x14ac:dyDescent="0.35">
      <c r="A680" s="625" t="s">
        <v>629</v>
      </c>
      <c r="B680" s="106" t="s">
        <v>1014</v>
      </c>
      <c r="C680" s="560" t="s">
        <v>779</v>
      </c>
      <c r="D680" s="557" t="s">
        <v>621</v>
      </c>
      <c r="E680" s="30"/>
      <c r="F680" s="557" t="s">
        <v>551</v>
      </c>
      <c r="G680" s="30"/>
      <c r="H680" s="30"/>
      <c r="I680" s="557">
        <v>36192</v>
      </c>
      <c r="J680" s="557">
        <v>26144</v>
      </c>
      <c r="K680" s="30"/>
      <c r="L680" s="589">
        <f t="shared" si="147"/>
        <v>36192</v>
      </c>
      <c r="M680" s="589">
        <f t="shared" si="147"/>
        <v>26144</v>
      </c>
      <c r="N680" s="8"/>
      <c r="O680" s="221">
        <f>IF(P680="Yes",'MD Rates'!$H$1,R680)</f>
        <v>42826</v>
      </c>
      <c r="P680" s="11" t="str">
        <f t="shared" si="143"/>
        <v>No</v>
      </c>
      <c r="R680" s="256">
        <v>42826</v>
      </c>
      <c r="T680" s="64"/>
      <c r="U680" s="64"/>
      <c r="V680" s="64"/>
    </row>
    <row r="681" spans="1:22" ht="14.5" hidden="1" x14ac:dyDescent="0.35">
      <c r="A681" s="625" t="s">
        <v>629</v>
      </c>
      <c r="B681" s="106" t="s">
        <v>1014</v>
      </c>
      <c r="C681" s="560" t="s">
        <v>779</v>
      </c>
      <c r="D681" s="557" t="s">
        <v>622</v>
      </c>
      <c r="E681" s="30"/>
      <c r="F681" s="557" t="s">
        <v>551</v>
      </c>
      <c r="G681" s="30"/>
      <c r="H681" s="30"/>
      <c r="I681" s="557">
        <v>36192</v>
      </c>
      <c r="J681" s="557">
        <v>26144</v>
      </c>
      <c r="K681" s="30"/>
      <c r="L681" s="589">
        <f t="shared" si="147"/>
        <v>36192</v>
      </c>
      <c r="M681" s="589">
        <f t="shared" si="147"/>
        <v>26144</v>
      </c>
      <c r="N681" s="8"/>
      <c r="O681" s="221">
        <f>IF(P681="Yes",'MD Rates'!$H$1,R681)</f>
        <v>42826</v>
      </c>
      <c r="P681" s="11" t="str">
        <f t="shared" si="143"/>
        <v>No</v>
      </c>
      <c r="R681" s="256">
        <v>42826</v>
      </c>
      <c r="T681" s="64"/>
      <c r="U681" s="64"/>
      <c r="V681" s="64"/>
    </row>
    <row r="682" spans="1:22" ht="14.5" hidden="1" x14ac:dyDescent="0.35">
      <c r="A682" s="810" t="s">
        <v>1134</v>
      </c>
      <c r="B682" s="106" t="s">
        <v>1014</v>
      </c>
      <c r="C682" s="806" t="s">
        <v>778</v>
      </c>
      <c r="D682" s="625" t="s">
        <v>219</v>
      </c>
      <c r="E682" s="8"/>
      <c r="F682" s="625" t="s">
        <v>1136</v>
      </c>
      <c r="G682" s="8"/>
      <c r="H682" s="8"/>
      <c r="I682" s="811">
        <v>14.088234617243415</v>
      </c>
      <c r="J682" s="625"/>
      <c r="K682" s="8"/>
      <c r="L682" s="833">
        <f>'MD Rates'!L44</f>
        <v>14.088234617243415</v>
      </c>
      <c r="M682" s="8"/>
      <c r="N682" s="8"/>
      <c r="O682" s="221">
        <f>IF(P682="Yes",'MD Rates'!$H$1,R682)</f>
        <v>44652</v>
      </c>
      <c r="P682" s="11" t="str">
        <f t="shared" ref="P682:P689" si="148">IF(I682&lt;&gt;L682,"Yes","No")</f>
        <v>No</v>
      </c>
      <c r="Q682" s="10"/>
      <c r="R682" s="221">
        <v>44652</v>
      </c>
      <c r="S682" s="812"/>
      <c r="T682" s="64"/>
      <c r="U682" s="64"/>
      <c r="V682" s="64"/>
    </row>
    <row r="683" spans="1:22" ht="14.5" hidden="1" x14ac:dyDescent="0.35">
      <c r="A683" s="810" t="s">
        <v>1134</v>
      </c>
      <c r="B683" s="106" t="s">
        <v>1014</v>
      </c>
      <c r="C683" s="806" t="s">
        <v>778</v>
      </c>
      <c r="D683" s="625" t="s">
        <v>219</v>
      </c>
      <c r="E683" s="8"/>
      <c r="F683" s="625" t="s">
        <v>1137</v>
      </c>
      <c r="G683" s="8"/>
      <c r="H683" s="8"/>
      <c r="I683" s="811">
        <v>16.307141158510859</v>
      </c>
      <c r="J683" s="625"/>
      <c r="K683" s="8"/>
      <c r="L683" s="833">
        <f>'MD Rates'!L45</f>
        <v>16.307141158510859</v>
      </c>
      <c r="M683" s="8"/>
      <c r="N683" s="8"/>
      <c r="O683" s="221">
        <f>IF(P683="Yes",'MD Rates'!$H$1,R683)</f>
        <v>44652</v>
      </c>
      <c r="P683" s="11" t="str">
        <f t="shared" si="148"/>
        <v>No</v>
      </c>
      <c r="Q683" s="10"/>
      <c r="R683" s="221">
        <v>44652</v>
      </c>
      <c r="S683" s="812"/>
      <c r="T683" s="64"/>
      <c r="U683" s="64"/>
      <c r="V683" s="64"/>
    </row>
    <row r="684" spans="1:22" ht="14.5" hidden="1" x14ac:dyDescent="0.35">
      <c r="A684" s="810" t="s">
        <v>1134</v>
      </c>
      <c r="B684" s="106" t="s">
        <v>1014</v>
      </c>
      <c r="C684" s="806" t="s">
        <v>778</v>
      </c>
      <c r="D684" s="625" t="s">
        <v>219</v>
      </c>
      <c r="E684" s="8"/>
      <c r="F684" s="625" t="s">
        <v>1138</v>
      </c>
      <c r="G684" s="8"/>
      <c r="H684" s="8"/>
      <c r="I684" s="811">
        <v>19.301322521997285</v>
      </c>
      <c r="J684" s="625"/>
      <c r="K684" s="8"/>
      <c r="L684" s="833">
        <f>'MD Rates'!L46</f>
        <v>19.301322521997285</v>
      </c>
      <c r="M684" s="8"/>
      <c r="N684" s="8"/>
      <c r="O684" s="221">
        <f>IF(P684="Yes",'MD Rates'!$H$1,R684)</f>
        <v>44652</v>
      </c>
      <c r="P684" s="11" t="str">
        <f t="shared" si="148"/>
        <v>No</v>
      </c>
      <c r="Q684" s="10"/>
      <c r="R684" s="221">
        <v>44652</v>
      </c>
      <c r="S684" s="812"/>
      <c r="T684" s="64"/>
      <c r="U684" s="64"/>
      <c r="V684" s="64"/>
    </row>
    <row r="685" spans="1:22" ht="14.5" hidden="1" x14ac:dyDescent="0.35">
      <c r="A685" s="810" t="s">
        <v>1134</v>
      </c>
      <c r="B685" s="106" t="s">
        <v>1014</v>
      </c>
      <c r="C685" s="806" t="s">
        <v>778</v>
      </c>
      <c r="D685" s="625" t="s">
        <v>219</v>
      </c>
      <c r="E685" s="8"/>
      <c r="F685" s="625" t="s">
        <v>1139</v>
      </c>
      <c r="G685" s="8"/>
      <c r="H685" s="8"/>
      <c r="I685" s="811">
        <v>24.460232285186066</v>
      </c>
      <c r="J685" s="625"/>
      <c r="K685" s="8"/>
      <c r="L685" s="833">
        <f>'MD Rates'!L47</f>
        <v>24.460232285186066</v>
      </c>
      <c r="M685" s="8"/>
      <c r="N685" s="8"/>
      <c r="O685" s="221">
        <f>IF(P685="Yes",'MD Rates'!$H$1,R685)</f>
        <v>44652</v>
      </c>
      <c r="P685" s="11" t="str">
        <f t="shared" si="148"/>
        <v>No</v>
      </c>
      <c r="Q685" s="10"/>
      <c r="R685" s="221">
        <v>44652</v>
      </c>
      <c r="S685" s="812"/>
      <c r="T685" s="64"/>
      <c r="U685" s="64"/>
      <c r="V685" s="64"/>
    </row>
    <row r="686" spans="1:22" ht="14.5" hidden="1" x14ac:dyDescent="0.35">
      <c r="A686" s="810" t="s">
        <v>1135</v>
      </c>
      <c r="B686" s="106" t="s">
        <v>1014</v>
      </c>
      <c r="C686" s="806" t="s">
        <v>778</v>
      </c>
      <c r="D686" s="625" t="s">
        <v>219</v>
      </c>
      <c r="E686" s="8"/>
      <c r="F686" s="625" t="s">
        <v>1136</v>
      </c>
      <c r="G686" s="8"/>
      <c r="H686" s="8"/>
      <c r="I686" s="811">
        <v>14.088234617243415</v>
      </c>
      <c r="J686" s="625"/>
      <c r="K686" s="8"/>
      <c r="L686" s="833">
        <f>L682</f>
        <v>14.088234617243415</v>
      </c>
      <c r="M686" s="8"/>
      <c r="N686" s="8"/>
      <c r="O686" s="221">
        <f>IF(P686="Yes",'MD Rates'!$H$1,R686)</f>
        <v>44652</v>
      </c>
      <c r="P686" s="11" t="str">
        <f t="shared" si="148"/>
        <v>No</v>
      </c>
      <c r="Q686" s="10"/>
      <c r="R686" s="221">
        <v>44652</v>
      </c>
      <c r="S686" s="812"/>
      <c r="T686" s="64"/>
      <c r="U686" s="64"/>
      <c r="V686" s="64"/>
    </row>
    <row r="687" spans="1:22" ht="14.5" hidden="1" x14ac:dyDescent="0.35">
      <c r="A687" s="810" t="s">
        <v>1135</v>
      </c>
      <c r="B687" s="106" t="s">
        <v>1014</v>
      </c>
      <c r="C687" s="806" t="s">
        <v>778</v>
      </c>
      <c r="D687" s="625" t="s">
        <v>219</v>
      </c>
      <c r="E687" s="8"/>
      <c r="F687" s="625" t="s">
        <v>1137</v>
      </c>
      <c r="G687" s="8"/>
      <c r="H687" s="8"/>
      <c r="I687" s="811">
        <v>16.307141158510859</v>
      </c>
      <c r="J687" s="625"/>
      <c r="K687" s="8"/>
      <c r="L687" s="833">
        <f>L683</f>
        <v>16.307141158510859</v>
      </c>
      <c r="M687" s="8"/>
      <c r="N687" s="8"/>
      <c r="O687" s="221">
        <f>IF(P687="Yes",'MD Rates'!$H$1,R687)</f>
        <v>44652</v>
      </c>
      <c r="P687" s="11" t="str">
        <f t="shared" si="148"/>
        <v>No</v>
      </c>
      <c r="Q687" s="10"/>
      <c r="R687" s="221">
        <v>44652</v>
      </c>
      <c r="S687" s="812"/>
      <c r="T687" s="64"/>
      <c r="U687" s="64"/>
      <c r="V687" s="64"/>
    </row>
    <row r="688" spans="1:22" ht="14.5" hidden="1" x14ac:dyDescent="0.35">
      <c r="A688" s="810" t="s">
        <v>1135</v>
      </c>
      <c r="B688" s="106" t="s">
        <v>1014</v>
      </c>
      <c r="C688" s="806" t="s">
        <v>778</v>
      </c>
      <c r="D688" s="625" t="s">
        <v>219</v>
      </c>
      <c r="E688" s="8"/>
      <c r="F688" s="625" t="s">
        <v>1138</v>
      </c>
      <c r="G688" s="8"/>
      <c r="H688" s="8"/>
      <c r="I688" s="811">
        <v>19.301322521997285</v>
      </c>
      <c r="J688" s="625"/>
      <c r="K688" s="8"/>
      <c r="L688" s="833">
        <f>L684</f>
        <v>19.301322521997285</v>
      </c>
      <c r="M688" s="8"/>
      <c r="N688" s="8"/>
      <c r="O688" s="221">
        <f>IF(P688="Yes",'MD Rates'!$H$1,R688)</f>
        <v>44652</v>
      </c>
      <c r="P688" s="11" t="str">
        <f t="shared" si="148"/>
        <v>No</v>
      </c>
      <c r="Q688" s="10"/>
      <c r="R688" s="221">
        <v>44652</v>
      </c>
      <c r="S688" s="812"/>
      <c r="T688" s="64"/>
      <c r="U688" s="64"/>
      <c r="V688" s="64"/>
    </row>
    <row r="689" spans="1:22" ht="14.5" hidden="1" x14ac:dyDescent="0.35">
      <c r="A689" s="810" t="s">
        <v>1135</v>
      </c>
      <c r="B689" s="106" t="s">
        <v>1014</v>
      </c>
      <c r="C689" s="806" t="s">
        <v>778</v>
      </c>
      <c r="D689" s="625" t="s">
        <v>219</v>
      </c>
      <c r="E689" s="8"/>
      <c r="F689" s="625" t="s">
        <v>1139</v>
      </c>
      <c r="G689" s="8"/>
      <c r="H689" s="8"/>
      <c r="I689" s="811">
        <v>24.460232285186066</v>
      </c>
      <c r="J689" s="625"/>
      <c r="K689" s="8"/>
      <c r="L689" s="833">
        <f>L685</f>
        <v>24.460232285186066</v>
      </c>
      <c r="M689" s="8"/>
      <c r="N689" s="8"/>
      <c r="O689" s="221">
        <f>IF(P689="Yes",'MD Rates'!$H$1,R689)</f>
        <v>44652</v>
      </c>
      <c r="P689" s="11" t="str">
        <f t="shared" si="148"/>
        <v>No</v>
      </c>
      <c r="Q689" s="10"/>
      <c r="R689" s="221">
        <v>44652</v>
      </c>
      <c r="S689" s="812"/>
      <c r="T689" s="64"/>
      <c r="U689" s="64"/>
      <c r="V689" s="64"/>
    </row>
    <row r="690" spans="1:22" hidden="1" x14ac:dyDescent="0.25">
      <c r="A690" s="272" t="s">
        <v>844</v>
      </c>
      <c r="B690" s="106" t="s">
        <v>1014</v>
      </c>
      <c r="C690" s="37" t="s">
        <v>778</v>
      </c>
      <c r="F690" t="s">
        <v>845</v>
      </c>
      <c r="G690" s="10"/>
      <c r="H690" s="10"/>
      <c r="I690" s="220">
        <v>3016</v>
      </c>
      <c r="J690" s="219"/>
      <c r="K690" s="219"/>
      <c r="L690" s="258">
        <f>'MD Rates'!B152</f>
        <v>3016</v>
      </c>
      <c r="M690" s="10"/>
      <c r="N690" s="10"/>
      <c r="O690" s="221">
        <f>IF(P690="Yes",'MD Rates'!$H$1,R690)</f>
        <v>42461</v>
      </c>
      <c r="P690" s="11" t="str">
        <f t="shared" ref="P690:P703" si="149">IF(I690&lt;&gt;L690,"Yes","No")</f>
        <v>No</v>
      </c>
      <c r="R690" s="256">
        <v>42461</v>
      </c>
      <c r="T690" s="64"/>
      <c r="U690" s="64"/>
      <c r="V690" s="64"/>
    </row>
    <row r="691" spans="1:22" hidden="1" x14ac:dyDescent="0.25">
      <c r="A691" s="272" t="s">
        <v>844</v>
      </c>
      <c r="B691" s="106" t="s">
        <v>1014</v>
      </c>
      <c r="C691" s="37" t="s">
        <v>778</v>
      </c>
      <c r="F691" t="s">
        <v>846</v>
      </c>
      <c r="G691" s="10"/>
      <c r="H691" s="10"/>
      <c r="I691" s="220">
        <v>47582</v>
      </c>
      <c r="J691" s="219"/>
      <c r="K691" s="219"/>
      <c r="L691" s="258">
        <f>'MD Rates'!D161</f>
        <v>47582</v>
      </c>
      <c r="M691" s="10"/>
      <c r="N691" s="10"/>
      <c r="O691" s="221">
        <f>IF(P691="Yes",'MD Rates'!$H$1,R691)</f>
        <v>42461</v>
      </c>
      <c r="P691" s="11" t="str">
        <f t="shared" si="149"/>
        <v>No</v>
      </c>
      <c r="R691" s="256">
        <v>42461</v>
      </c>
      <c r="T691" s="64"/>
      <c r="U691" s="64"/>
      <c r="V691" s="64"/>
    </row>
    <row r="692" spans="1:22" hidden="1" x14ac:dyDescent="0.25">
      <c r="A692" s="272" t="s">
        <v>844</v>
      </c>
      <c r="B692" s="106" t="s">
        <v>1014</v>
      </c>
      <c r="C692" s="37" t="s">
        <v>778</v>
      </c>
      <c r="F692" t="s">
        <v>847</v>
      </c>
      <c r="G692" s="10"/>
      <c r="H692" s="10"/>
      <c r="I692" s="220">
        <v>59477</v>
      </c>
      <c r="J692" s="219"/>
      <c r="K692" s="219"/>
      <c r="L692" s="258">
        <f>'MD Rates'!D162</f>
        <v>59477</v>
      </c>
      <c r="M692" s="10"/>
      <c r="N692" s="10"/>
      <c r="O692" s="221">
        <f>IF(P692="Yes",'MD Rates'!$H$1,R692)</f>
        <v>42461</v>
      </c>
      <c r="P692" s="11" t="str">
        <f t="shared" si="149"/>
        <v>No</v>
      </c>
      <c r="R692" s="256">
        <v>42461</v>
      </c>
      <c r="T692" s="64"/>
      <c r="U692" s="64"/>
      <c r="V692" s="64"/>
    </row>
    <row r="693" spans="1:22" hidden="1" x14ac:dyDescent="0.25">
      <c r="A693" s="272" t="s">
        <v>844</v>
      </c>
      <c r="B693" s="106" t="s">
        <v>1014</v>
      </c>
      <c r="C693" s="37" t="s">
        <v>778</v>
      </c>
      <c r="F693" t="s">
        <v>848</v>
      </c>
      <c r="G693" s="10"/>
      <c r="H693" s="10"/>
      <c r="I693" s="220">
        <v>77320</v>
      </c>
      <c r="J693" s="219"/>
      <c r="K693" s="219"/>
      <c r="L693" s="258">
        <f>'MD Rates'!D163</f>
        <v>77320</v>
      </c>
      <c r="M693" s="10"/>
      <c r="N693" s="10"/>
      <c r="O693" s="221">
        <f>IF(P693="Yes",'MD Rates'!$H$1,R693)</f>
        <v>42461</v>
      </c>
      <c r="P693" s="11" t="str">
        <f t="shared" si="149"/>
        <v>No</v>
      </c>
      <c r="R693" s="256">
        <v>42461</v>
      </c>
      <c r="T693" s="64"/>
      <c r="U693" s="64"/>
      <c r="V693" s="64"/>
    </row>
    <row r="694" spans="1:22" hidden="1" x14ac:dyDescent="0.25">
      <c r="A694" s="272" t="s">
        <v>844</v>
      </c>
      <c r="B694" s="106" t="s">
        <v>1014</v>
      </c>
      <c r="C694" s="37" t="s">
        <v>778</v>
      </c>
      <c r="F694" t="s">
        <v>849</v>
      </c>
      <c r="G694" s="10"/>
      <c r="H694" s="10"/>
      <c r="I694" s="220">
        <v>6032</v>
      </c>
      <c r="J694" s="219"/>
      <c r="K694" s="219"/>
      <c r="L694" s="258">
        <f>'MD Rates'!B153</f>
        <v>6032</v>
      </c>
      <c r="M694" s="10"/>
      <c r="N694" s="10"/>
      <c r="O694" s="221">
        <f>IF(P694="Yes",'MD Rates'!$H$1,R694)</f>
        <v>42461</v>
      </c>
      <c r="P694" s="11" t="str">
        <f t="shared" si="149"/>
        <v>No</v>
      </c>
      <c r="R694" s="256">
        <v>42461</v>
      </c>
      <c r="T694" s="64"/>
      <c r="U694" s="64"/>
      <c r="V694" s="64"/>
    </row>
    <row r="695" spans="1:22" hidden="1" x14ac:dyDescent="0.25">
      <c r="A695" s="272" t="s">
        <v>844</v>
      </c>
      <c r="B695" s="106" t="s">
        <v>1014</v>
      </c>
      <c r="C695" s="37" t="s">
        <v>778</v>
      </c>
      <c r="F695" t="s">
        <v>850</v>
      </c>
      <c r="G695" s="10"/>
      <c r="H695" s="10"/>
      <c r="I695" s="220">
        <v>9048</v>
      </c>
      <c r="J695" s="219"/>
      <c r="K695" s="219"/>
      <c r="L695" s="258">
        <f>'MD Rates'!B154</f>
        <v>9048</v>
      </c>
      <c r="M695" s="10"/>
      <c r="N695" s="10"/>
      <c r="O695" s="221">
        <f>IF(P695="Yes",'MD Rates'!$H$1,R695)</f>
        <v>42461</v>
      </c>
      <c r="P695" s="11" t="str">
        <f t="shared" si="149"/>
        <v>No</v>
      </c>
      <c r="R695" s="256">
        <v>42461</v>
      </c>
      <c r="T695" s="64"/>
      <c r="U695" s="64"/>
      <c r="V695" s="64"/>
    </row>
    <row r="696" spans="1:22" hidden="1" x14ac:dyDescent="0.25">
      <c r="A696" s="272" t="s">
        <v>844</v>
      </c>
      <c r="B696" s="106" t="s">
        <v>1014</v>
      </c>
      <c r="C696" s="37" t="s">
        <v>778</v>
      </c>
      <c r="F696" t="s">
        <v>851</v>
      </c>
      <c r="G696" s="10"/>
      <c r="H696" s="10"/>
      <c r="I696" s="220">
        <v>12064</v>
      </c>
      <c r="J696" s="219"/>
      <c r="K696" s="219"/>
      <c r="L696" s="258">
        <f>'MD Rates'!B155</f>
        <v>12064</v>
      </c>
      <c r="M696" s="10"/>
      <c r="N696" s="10"/>
      <c r="O696" s="221">
        <f>IF(P696="Yes",'MD Rates'!$H$1,R696)</f>
        <v>42461</v>
      </c>
      <c r="P696" s="11" t="str">
        <f t="shared" si="149"/>
        <v>No</v>
      </c>
      <c r="R696" s="256">
        <v>42461</v>
      </c>
      <c r="T696" s="64"/>
      <c r="U696" s="64"/>
      <c r="V696" s="64"/>
    </row>
    <row r="697" spans="1:22" hidden="1" x14ac:dyDescent="0.25">
      <c r="A697" s="272" t="s">
        <v>844</v>
      </c>
      <c r="B697" s="106" t="s">
        <v>1014</v>
      </c>
      <c r="C697" s="37" t="s">
        <v>778</v>
      </c>
      <c r="F697" t="s">
        <v>852</v>
      </c>
      <c r="G697" s="10"/>
      <c r="H697" s="10"/>
      <c r="I697" s="220">
        <v>15080</v>
      </c>
      <c r="J697" s="219"/>
      <c r="K697" s="219"/>
      <c r="L697" s="258">
        <f>'MD Rates'!B156</f>
        <v>15080</v>
      </c>
      <c r="M697" s="10"/>
      <c r="N697" s="10"/>
      <c r="O697" s="221">
        <f>IF(P697="Yes",'MD Rates'!$H$1,R697)</f>
        <v>42461</v>
      </c>
      <c r="P697" s="11" t="str">
        <f t="shared" si="149"/>
        <v>No</v>
      </c>
      <c r="R697" s="256">
        <v>42461</v>
      </c>
      <c r="T697" s="64"/>
      <c r="U697" s="64"/>
      <c r="V697" s="64"/>
    </row>
    <row r="698" spans="1:22" hidden="1" x14ac:dyDescent="0.25">
      <c r="A698" s="272" t="s">
        <v>844</v>
      </c>
      <c r="B698" s="106" t="s">
        <v>1014</v>
      </c>
      <c r="C698" s="37" t="s">
        <v>778</v>
      </c>
      <c r="F698" t="s">
        <v>853</v>
      </c>
      <c r="G698" s="10"/>
      <c r="H698" s="10"/>
      <c r="I698" s="220">
        <v>18096</v>
      </c>
      <c r="J698" s="219"/>
      <c r="K698" s="219"/>
      <c r="L698" s="258">
        <f>'MD Rates'!B157</f>
        <v>18096</v>
      </c>
      <c r="M698" s="10"/>
      <c r="N698" s="10"/>
      <c r="O698" s="221">
        <f>IF(P698="Yes",'MD Rates'!$H$1,R698)</f>
        <v>42461</v>
      </c>
      <c r="P698" s="11" t="str">
        <f t="shared" si="149"/>
        <v>No</v>
      </c>
      <c r="R698" s="256">
        <v>42461</v>
      </c>
      <c r="T698" s="64"/>
      <c r="U698" s="64"/>
      <c r="V698" s="64"/>
    </row>
    <row r="699" spans="1:22" hidden="1" x14ac:dyDescent="0.25">
      <c r="A699" s="272" t="s">
        <v>844</v>
      </c>
      <c r="B699" s="106" t="s">
        <v>1014</v>
      </c>
      <c r="C699" s="37" t="s">
        <v>778</v>
      </c>
      <c r="F699" t="s">
        <v>854</v>
      </c>
      <c r="G699" s="10"/>
      <c r="H699" s="10"/>
      <c r="I699" s="220">
        <v>24128</v>
      </c>
      <c r="J699" s="219"/>
      <c r="K699" s="219"/>
      <c r="L699" s="258">
        <f>'MD Rates'!B158</f>
        <v>24128</v>
      </c>
      <c r="M699" s="10"/>
      <c r="N699" s="10"/>
      <c r="O699" s="221">
        <f>IF(P699="Yes",'MD Rates'!$H$1,R699)</f>
        <v>42461</v>
      </c>
      <c r="P699" s="11" t="str">
        <f t="shared" si="149"/>
        <v>No</v>
      </c>
      <c r="R699" s="256">
        <v>42461</v>
      </c>
      <c r="T699" s="64"/>
      <c r="U699" s="64"/>
      <c r="V699" s="64"/>
    </row>
    <row r="700" spans="1:22" hidden="1" x14ac:dyDescent="0.25">
      <c r="A700" s="272" t="s">
        <v>844</v>
      </c>
      <c r="B700" s="106" t="s">
        <v>1014</v>
      </c>
      <c r="C700" s="37" t="s">
        <v>778</v>
      </c>
      <c r="F700" t="s">
        <v>855</v>
      </c>
      <c r="G700" s="10"/>
      <c r="H700" s="10"/>
      <c r="I700" s="220">
        <v>30160</v>
      </c>
      <c r="J700" s="219"/>
      <c r="K700" s="219"/>
      <c r="L700" s="258">
        <f>'MD Rates'!B159</f>
        <v>30160</v>
      </c>
      <c r="M700" s="10"/>
      <c r="N700" s="10"/>
      <c r="O700" s="221">
        <f>IF(P700="Yes",'MD Rates'!$H$1,R700)</f>
        <v>42461</v>
      </c>
      <c r="P700" s="11" t="str">
        <f t="shared" si="149"/>
        <v>No</v>
      </c>
      <c r="R700" s="256">
        <v>42461</v>
      </c>
      <c r="T700" s="64"/>
      <c r="U700" s="64"/>
      <c r="V700" s="64"/>
    </row>
    <row r="701" spans="1:22" hidden="1" x14ac:dyDescent="0.25">
      <c r="A701" s="272" t="s">
        <v>844</v>
      </c>
      <c r="B701" s="106" t="s">
        <v>1014</v>
      </c>
      <c r="C701" s="37" t="s">
        <v>778</v>
      </c>
      <c r="F701" t="s">
        <v>856</v>
      </c>
      <c r="G701" s="10"/>
      <c r="H701" s="10"/>
      <c r="I701" s="220">
        <v>36192</v>
      </c>
      <c r="J701" s="219"/>
      <c r="K701" s="219"/>
      <c r="L701" s="258">
        <f>'MD Rates'!D160</f>
        <v>36192</v>
      </c>
      <c r="M701" s="10"/>
      <c r="N701" s="10"/>
      <c r="O701" s="221">
        <f>IF(P701="Yes",'MD Rates'!$H$1,R701)</f>
        <v>42461</v>
      </c>
      <c r="P701" s="11" t="str">
        <f t="shared" si="149"/>
        <v>No</v>
      </c>
      <c r="R701" s="256">
        <v>42461</v>
      </c>
      <c r="T701" s="64"/>
      <c r="U701" s="64"/>
      <c r="V701" s="64"/>
    </row>
    <row r="702" spans="1:22" hidden="1" x14ac:dyDescent="0.25">
      <c r="A702" s="272" t="s">
        <v>844</v>
      </c>
      <c r="B702" s="106" t="s">
        <v>1014</v>
      </c>
      <c r="C702" s="37" t="s">
        <v>779</v>
      </c>
      <c r="F702" t="s">
        <v>845</v>
      </c>
      <c r="G702" s="10"/>
      <c r="H702" s="10"/>
      <c r="I702" s="220">
        <v>3016</v>
      </c>
      <c r="J702" s="219"/>
      <c r="K702" s="219"/>
      <c r="L702" s="258">
        <f t="shared" ref="L702:L713" si="150">L690</f>
        <v>3016</v>
      </c>
      <c r="M702" s="10"/>
      <c r="N702" s="10"/>
      <c r="O702" s="221">
        <f>IF(P702="Yes",'MD Rates'!$H$1,R702)</f>
        <v>42461</v>
      </c>
      <c r="P702" s="11" t="str">
        <f t="shared" si="149"/>
        <v>No</v>
      </c>
      <c r="R702" s="256">
        <v>42461</v>
      </c>
      <c r="T702" s="64"/>
      <c r="U702" s="64"/>
      <c r="V702" s="64"/>
    </row>
    <row r="703" spans="1:22" hidden="1" x14ac:dyDescent="0.25">
      <c r="A703" s="272" t="s">
        <v>844</v>
      </c>
      <c r="B703" s="106" t="s">
        <v>1014</v>
      </c>
      <c r="C703" s="37" t="s">
        <v>779</v>
      </c>
      <c r="F703" t="s">
        <v>846</v>
      </c>
      <c r="G703" s="10"/>
      <c r="H703" s="10"/>
      <c r="I703" s="220">
        <v>47582</v>
      </c>
      <c r="J703" s="219"/>
      <c r="K703" s="219"/>
      <c r="L703" s="258">
        <f t="shared" si="150"/>
        <v>47582</v>
      </c>
      <c r="M703" s="10"/>
      <c r="N703" s="10"/>
      <c r="O703" s="221">
        <f>IF(P703="Yes",'MD Rates'!$H$1,R703)</f>
        <v>42461</v>
      </c>
      <c r="P703" s="11" t="str">
        <f t="shared" si="149"/>
        <v>No</v>
      </c>
      <c r="R703" s="256">
        <v>42461</v>
      </c>
      <c r="T703" s="64"/>
      <c r="U703" s="64"/>
      <c r="V703" s="64"/>
    </row>
    <row r="704" spans="1:22" hidden="1" x14ac:dyDescent="0.25">
      <c r="A704" s="272" t="s">
        <v>844</v>
      </c>
      <c r="B704" s="106" t="s">
        <v>1014</v>
      </c>
      <c r="C704" s="37" t="s">
        <v>779</v>
      </c>
      <c r="F704" t="s">
        <v>847</v>
      </c>
      <c r="G704" s="10"/>
      <c r="H704" s="10"/>
      <c r="I704" s="220">
        <v>59477</v>
      </c>
      <c r="J704" s="219"/>
      <c r="K704" s="219"/>
      <c r="L704" s="258">
        <f t="shared" si="150"/>
        <v>59477</v>
      </c>
      <c r="M704" s="10"/>
      <c r="N704" s="10"/>
      <c r="O704" s="221">
        <f>IF(P704="Yes",'MD Rates'!$H$1,R704)</f>
        <v>42461</v>
      </c>
      <c r="P704" s="11" t="str">
        <f t="shared" ref="P704:P713" si="151">IF(I704&lt;&gt;L704,"Yes","No")</f>
        <v>No</v>
      </c>
      <c r="R704" s="256">
        <v>42461</v>
      </c>
      <c r="T704" s="64"/>
      <c r="U704" s="64"/>
      <c r="V704" s="64"/>
    </row>
    <row r="705" spans="1:22" hidden="1" x14ac:dyDescent="0.25">
      <c r="A705" s="272" t="s">
        <v>844</v>
      </c>
      <c r="B705" s="106" t="s">
        <v>1014</v>
      </c>
      <c r="C705" s="37" t="s">
        <v>779</v>
      </c>
      <c r="F705" t="s">
        <v>848</v>
      </c>
      <c r="G705" s="10"/>
      <c r="H705" s="10"/>
      <c r="I705" s="220">
        <v>77320</v>
      </c>
      <c r="J705" s="219"/>
      <c r="K705" s="219"/>
      <c r="L705" s="258">
        <f t="shared" si="150"/>
        <v>77320</v>
      </c>
      <c r="M705" s="10"/>
      <c r="N705" s="10"/>
      <c r="O705" s="221">
        <f>IF(P705="Yes",'MD Rates'!$H$1,R705)</f>
        <v>42461</v>
      </c>
      <c r="P705" s="11" t="str">
        <f t="shared" si="151"/>
        <v>No</v>
      </c>
      <c r="R705" s="256">
        <v>42461</v>
      </c>
      <c r="T705" s="64"/>
      <c r="U705" s="64"/>
      <c r="V705" s="64"/>
    </row>
    <row r="706" spans="1:22" hidden="1" x14ac:dyDescent="0.25">
      <c r="A706" s="272" t="s">
        <v>844</v>
      </c>
      <c r="B706" s="106" t="s">
        <v>1014</v>
      </c>
      <c r="C706" s="37" t="s">
        <v>779</v>
      </c>
      <c r="F706" t="s">
        <v>849</v>
      </c>
      <c r="G706" s="10"/>
      <c r="H706" s="10"/>
      <c r="I706" s="220">
        <v>6032</v>
      </c>
      <c r="J706" s="219"/>
      <c r="K706" s="219"/>
      <c r="L706" s="258">
        <f t="shared" si="150"/>
        <v>6032</v>
      </c>
      <c r="M706" s="10"/>
      <c r="N706" s="10"/>
      <c r="O706" s="221">
        <f>IF(P706="Yes",'MD Rates'!$H$1,R706)</f>
        <v>42461</v>
      </c>
      <c r="P706" s="11" t="str">
        <f t="shared" si="151"/>
        <v>No</v>
      </c>
      <c r="R706" s="256">
        <v>42461</v>
      </c>
      <c r="T706" s="64"/>
      <c r="U706" s="64"/>
      <c r="V706" s="64"/>
    </row>
    <row r="707" spans="1:22" hidden="1" x14ac:dyDescent="0.25">
      <c r="A707" s="272" t="s">
        <v>844</v>
      </c>
      <c r="B707" s="106" t="s">
        <v>1014</v>
      </c>
      <c r="C707" s="37" t="s">
        <v>779</v>
      </c>
      <c r="F707" t="s">
        <v>850</v>
      </c>
      <c r="G707" s="10"/>
      <c r="H707" s="10"/>
      <c r="I707" s="220">
        <v>9048</v>
      </c>
      <c r="J707" s="219"/>
      <c r="K707" s="219"/>
      <c r="L707" s="258">
        <f t="shared" si="150"/>
        <v>9048</v>
      </c>
      <c r="M707" s="10"/>
      <c r="N707" s="10"/>
      <c r="O707" s="221">
        <f>IF(P707="Yes",'MD Rates'!$H$1,R707)</f>
        <v>42461</v>
      </c>
      <c r="P707" s="11" t="str">
        <f t="shared" si="151"/>
        <v>No</v>
      </c>
      <c r="R707" s="256">
        <v>42461</v>
      </c>
      <c r="T707" s="64"/>
      <c r="U707" s="64"/>
      <c r="V707" s="64"/>
    </row>
    <row r="708" spans="1:22" hidden="1" x14ac:dyDescent="0.25">
      <c r="A708" s="272" t="s">
        <v>844</v>
      </c>
      <c r="B708" s="106" t="s">
        <v>1014</v>
      </c>
      <c r="C708" s="37" t="s">
        <v>779</v>
      </c>
      <c r="F708" t="s">
        <v>851</v>
      </c>
      <c r="G708" s="10"/>
      <c r="H708" s="10"/>
      <c r="I708" s="220">
        <v>12064</v>
      </c>
      <c r="J708" s="219"/>
      <c r="K708" s="219"/>
      <c r="L708" s="258">
        <f t="shared" si="150"/>
        <v>12064</v>
      </c>
      <c r="M708" s="10"/>
      <c r="N708" s="10"/>
      <c r="O708" s="221">
        <f>IF(P708="Yes",'MD Rates'!$H$1,R708)</f>
        <v>42461</v>
      </c>
      <c r="P708" s="11" t="str">
        <f t="shared" si="151"/>
        <v>No</v>
      </c>
      <c r="R708" s="256">
        <v>42461</v>
      </c>
      <c r="T708" s="64"/>
      <c r="U708" s="64"/>
      <c r="V708" s="64"/>
    </row>
    <row r="709" spans="1:22" hidden="1" x14ac:dyDescent="0.25">
      <c r="A709" s="272" t="s">
        <v>844</v>
      </c>
      <c r="B709" s="106" t="s">
        <v>1014</v>
      </c>
      <c r="C709" s="37" t="s">
        <v>779</v>
      </c>
      <c r="F709" t="s">
        <v>852</v>
      </c>
      <c r="G709" s="10"/>
      <c r="H709" s="10"/>
      <c r="I709" s="220">
        <v>15080</v>
      </c>
      <c r="J709" s="219"/>
      <c r="K709" s="219"/>
      <c r="L709" s="258">
        <f t="shared" si="150"/>
        <v>15080</v>
      </c>
      <c r="M709" s="10"/>
      <c r="N709" s="10"/>
      <c r="O709" s="221">
        <f>IF(P709="Yes",'MD Rates'!$H$1,R709)</f>
        <v>42461</v>
      </c>
      <c r="P709" s="11" t="str">
        <f t="shared" si="151"/>
        <v>No</v>
      </c>
      <c r="R709" s="256">
        <v>42461</v>
      </c>
      <c r="T709" s="64"/>
      <c r="U709" s="64"/>
      <c r="V709" s="64"/>
    </row>
    <row r="710" spans="1:22" hidden="1" x14ac:dyDescent="0.25">
      <c r="A710" s="272" t="s">
        <v>844</v>
      </c>
      <c r="B710" s="106" t="s">
        <v>1014</v>
      </c>
      <c r="C710" s="37" t="s">
        <v>779</v>
      </c>
      <c r="F710" t="s">
        <v>853</v>
      </c>
      <c r="G710" s="10"/>
      <c r="H710" s="10"/>
      <c r="I710" s="220">
        <v>18096</v>
      </c>
      <c r="J710" s="219"/>
      <c r="K710" s="219"/>
      <c r="L710" s="258">
        <f t="shared" si="150"/>
        <v>18096</v>
      </c>
      <c r="M710" s="10"/>
      <c r="N710" s="10"/>
      <c r="O710" s="221">
        <f>IF(P710="Yes",'MD Rates'!$H$1,R710)</f>
        <v>42461</v>
      </c>
      <c r="P710" s="11" t="str">
        <f t="shared" si="151"/>
        <v>No</v>
      </c>
      <c r="R710" s="256">
        <v>42461</v>
      </c>
      <c r="T710" s="64"/>
      <c r="U710" s="64"/>
      <c r="V710" s="64"/>
    </row>
    <row r="711" spans="1:22" hidden="1" x14ac:dyDescent="0.25">
      <c r="A711" s="272" t="s">
        <v>844</v>
      </c>
      <c r="B711" s="106" t="s">
        <v>1014</v>
      </c>
      <c r="C711" s="37" t="s">
        <v>779</v>
      </c>
      <c r="F711" t="s">
        <v>854</v>
      </c>
      <c r="G711" s="10"/>
      <c r="H711" s="10"/>
      <c r="I711" s="220">
        <v>24128</v>
      </c>
      <c r="J711" s="219"/>
      <c r="K711" s="219"/>
      <c r="L711" s="258">
        <f t="shared" si="150"/>
        <v>24128</v>
      </c>
      <c r="M711" s="10"/>
      <c r="N711" s="10"/>
      <c r="O711" s="221">
        <f>IF(P711="Yes",'MD Rates'!$H$1,R711)</f>
        <v>42461</v>
      </c>
      <c r="P711" s="11" t="str">
        <f t="shared" si="151"/>
        <v>No</v>
      </c>
      <c r="R711" s="256">
        <v>42461</v>
      </c>
      <c r="T711" s="64"/>
      <c r="U711" s="64"/>
      <c r="V711" s="64"/>
    </row>
    <row r="712" spans="1:22" hidden="1" x14ac:dyDescent="0.25">
      <c r="A712" s="272" t="s">
        <v>844</v>
      </c>
      <c r="B712" s="106" t="s">
        <v>1014</v>
      </c>
      <c r="C712" s="37" t="s">
        <v>779</v>
      </c>
      <c r="F712" t="s">
        <v>855</v>
      </c>
      <c r="G712" s="10"/>
      <c r="H712" s="10"/>
      <c r="I712" s="220">
        <v>30160</v>
      </c>
      <c r="J712" s="219"/>
      <c r="K712" s="219"/>
      <c r="L712" s="258">
        <f t="shared" si="150"/>
        <v>30160</v>
      </c>
      <c r="M712" s="10"/>
      <c r="N712" s="10"/>
      <c r="O712" s="221">
        <f>IF(P712="Yes",'MD Rates'!$H$1,R712)</f>
        <v>42461</v>
      </c>
      <c r="P712" s="11" t="str">
        <f t="shared" si="151"/>
        <v>No</v>
      </c>
      <c r="R712" s="256">
        <v>42461</v>
      </c>
      <c r="T712" s="64"/>
      <c r="U712" s="64"/>
      <c r="V712" s="64"/>
    </row>
    <row r="713" spans="1:22" hidden="1" x14ac:dyDescent="0.25">
      <c r="A713" s="272" t="s">
        <v>844</v>
      </c>
      <c r="B713" s="106" t="s">
        <v>1014</v>
      </c>
      <c r="C713" s="37" t="s">
        <v>779</v>
      </c>
      <c r="F713" t="s">
        <v>856</v>
      </c>
      <c r="G713" s="10"/>
      <c r="H713" s="10"/>
      <c r="I713" s="220">
        <v>36192</v>
      </c>
      <c r="J713" s="219"/>
      <c r="K713" s="219"/>
      <c r="L713" s="258">
        <f t="shared" si="150"/>
        <v>36192</v>
      </c>
      <c r="M713" s="10"/>
      <c r="N713" s="10"/>
      <c r="O713" s="221">
        <f>IF(P713="Yes",'MD Rates'!$H$1,R713)</f>
        <v>42461</v>
      </c>
      <c r="P713" s="11" t="str">
        <f t="shared" si="151"/>
        <v>No</v>
      </c>
      <c r="R713" s="256">
        <v>42461</v>
      </c>
      <c r="T713" s="64"/>
      <c r="U713" s="64"/>
      <c r="V713" s="64"/>
    </row>
    <row r="714" spans="1:22" hidden="1" x14ac:dyDescent="0.25">
      <c r="A714" s="272" t="s">
        <v>1104</v>
      </c>
      <c r="B714" s="106" t="s">
        <v>1014</v>
      </c>
      <c r="C714" s="806" t="s">
        <v>778</v>
      </c>
      <c r="D714" s="10"/>
      <c r="E714" s="10"/>
      <c r="F714" s="10" t="s">
        <v>845</v>
      </c>
      <c r="G714" s="10"/>
      <c r="H714" s="10"/>
      <c r="I714" s="102">
        <v>3092</v>
      </c>
      <c r="J714" s="219"/>
      <c r="K714" s="219"/>
      <c r="L714" s="836">
        <f>'MD Rates'!B170</f>
        <v>3092</v>
      </c>
      <c r="M714" s="10"/>
      <c r="N714" s="10"/>
      <c r="O714" s="221">
        <f>IF(P714="Yes",'MD Rates'!$H$1,R714)</f>
        <v>43556</v>
      </c>
      <c r="P714" s="11" t="str">
        <f t="shared" ref="P714:P715" si="152">IF(I714&lt;&gt;L714,"Yes","No")</f>
        <v>No</v>
      </c>
      <c r="Q714" s="10"/>
      <c r="R714" s="221">
        <v>43556</v>
      </c>
      <c r="T714" s="64"/>
      <c r="U714" s="64"/>
      <c r="V714" s="64"/>
    </row>
    <row r="715" spans="1:22" hidden="1" x14ac:dyDescent="0.25">
      <c r="A715" s="272" t="s">
        <v>1104</v>
      </c>
      <c r="B715" s="106" t="s">
        <v>1014</v>
      </c>
      <c r="C715" s="806" t="s">
        <v>779</v>
      </c>
      <c r="D715" s="10"/>
      <c r="E715" s="10"/>
      <c r="F715" s="10" t="s">
        <v>845</v>
      </c>
      <c r="G715" s="10"/>
      <c r="H715" s="10"/>
      <c r="I715" s="102">
        <v>3092</v>
      </c>
      <c r="J715" s="219"/>
      <c r="K715" s="219"/>
      <c r="L715" s="836">
        <f>'MD Rates'!B170</f>
        <v>3092</v>
      </c>
      <c r="M715" s="10"/>
      <c r="N715" s="10"/>
      <c r="O715" s="221">
        <f>IF(P715="Yes",'MD Rates'!$H$1,R715)</f>
        <v>43556</v>
      </c>
      <c r="P715" s="11" t="str">
        <f t="shared" si="152"/>
        <v>No</v>
      </c>
      <c r="Q715" s="10"/>
      <c r="R715" s="221">
        <v>43556</v>
      </c>
      <c r="T715" s="64"/>
      <c r="U715" s="64"/>
      <c r="V715" s="64"/>
    </row>
    <row r="716" spans="1:22" hidden="1" x14ac:dyDescent="0.25">
      <c r="A716" s="100" t="s">
        <v>1151</v>
      </c>
      <c r="B716" s="751" t="s">
        <v>1014</v>
      </c>
      <c r="C716" s="225" t="s">
        <v>778</v>
      </c>
      <c r="D716" s="10" t="s">
        <v>219</v>
      </c>
      <c r="E716" s="10"/>
      <c r="F716" s="10" t="s">
        <v>1159</v>
      </c>
      <c r="G716" s="8" t="s">
        <v>1160</v>
      </c>
      <c r="H716" s="10"/>
      <c r="I716" s="815">
        <v>14.088234617243415</v>
      </c>
      <c r="J716" s="10"/>
      <c r="K716" s="10"/>
      <c r="L716" s="875">
        <f>'MD Rates'!L44</f>
        <v>14.088234617243415</v>
      </c>
      <c r="M716" s="10"/>
      <c r="N716" s="10"/>
      <c r="O716" s="221">
        <f>IF(P716="Yes",'MD Rates'!$H$1,R716)</f>
        <v>44652</v>
      </c>
      <c r="P716" s="11" t="str">
        <f t="shared" ref="P716:P719" si="153">IF(I716&lt;&gt;L716,"Yes","No")</f>
        <v>No</v>
      </c>
      <c r="Q716" s="10"/>
      <c r="R716" s="221">
        <v>44652</v>
      </c>
      <c r="T716" s="64"/>
      <c r="U716" s="64"/>
      <c r="V716" s="64"/>
    </row>
    <row r="717" spans="1:22" hidden="1" x14ac:dyDescent="0.25">
      <c r="A717" s="100" t="s">
        <v>1151</v>
      </c>
      <c r="B717" s="751" t="s">
        <v>1014</v>
      </c>
      <c r="C717" s="225" t="s">
        <v>778</v>
      </c>
      <c r="D717" s="10" t="s">
        <v>219</v>
      </c>
      <c r="E717" s="10"/>
      <c r="F717" s="10" t="s">
        <v>1159</v>
      </c>
      <c r="G717" s="8" t="s">
        <v>1161</v>
      </c>
      <c r="H717" s="10"/>
      <c r="I717" s="815">
        <v>16.307141158510859</v>
      </c>
      <c r="J717" s="10"/>
      <c r="K717" s="10"/>
      <c r="L717" s="875">
        <f>'MD Rates'!L45</f>
        <v>16.307141158510859</v>
      </c>
      <c r="M717" s="10"/>
      <c r="N717" s="10"/>
      <c r="O717" s="221">
        <f>IF(P717="Yes",'MD Rates'!$H$1,R717)</f>
        <v>44652</v>
      </c>
      <c r="P717" s="11" t="str">
        <f t="shared" si="153"/>
        <v>No</v>
      </c>
      <c r="Q717" s="10"/>
      <c r="R717" s="221">
        <v>44652</v>
      </c>
      <c r="T717" s="64"/>
      <c r="U717" s="64"/>
      <c r="V717" s="64"/>
    </row>
    <row r="718" spans="1:22" hidden="1" x14ac:dyDescent="0.25">
      <c r="A718" s="100" t="s">
        <v>1151</v>
      </c>
      <c r="B718" s="751" t="s">
        <v>1014</v>
      </c>
      <c r="C718" s="225" t="s">
        <v>778</v>
      </c>
      <c r="D718" s="10" t="s">
        <v>219</v>
      </c>
      <c r="E718" s="10"/>
      <c r="F718" s="10" t="s">
        <v>1159</v>
      </c>
      <c r="G718" s="8" t="s">
        <v>1162</v>
      </c>
      <c r="H718" s="10"/>
      <c r="I718" s="815">
        <v>19.301322521997285</v>
      </c>
      <c r="J718" s="10"/>
      <c r="K718" s="10"/>
      <c r="L718" s="875">
        <f>'MD Rates'!L46</f>
        <v>19.301322521997285</v>
      </c>
      <c r="M718" s="10"/>
      <c r="N718" s="10"/>
      <c r="O718" s="221">
        <f>IF(P718="Yes",'MD Rates'!$H$1,R718)</f>
        <v>44652</v>
      </c>
      <c r="P718" s="11" t="str">
        <f t="shared" si="153"/>
        <v>No</v>
      </c>
      <c r="Q718" s="10"/>
      <c r="R718" s="221">
        <v>44652</v>
      </c>
      <c r="T718" s="64"/>
      <c r="U718" s="64"/>
      <c r="V718" s="64"/>
    </row>
    <row r="719" spans="1:22" hidden="1" x14ac:dyDescent="0.25">
      <c r="A719" s="100" t="s">
        <v>1151</v>
      </c>
      <c r="B719" s="751" t="s">
        <v>1014</v>
      </c>
      <c r="C719" s="225" t="s">
        <v>778</v>
      </c>
      <c r="D719" s="10" t="s">
        <v>219</v>
      </c>
      <c r="E719" s="10"/>
      <c r="F719" s="10" t="s">
        <v>1159</v>
      </c>
      <c r="G719" s="8" t="s">
        <v>1163</v>
      </c>
      <c r="H719" s="10"/>
      <c r="I719" s="815">
        <v>24.460232285186066</v>
      </c>
      <c r="J719" s="10"/>
      <c r="K719" s="10"/>
      <c r="L719" s="875">
        <f>'MD Rates'!L47</f>
        <v>24.460232285186066</v>
      </c>
      <c r="M719" s="10"/>
      <c r="N719" s="10"/>
      <c r="O719" s="221">
        <f>IF(P719="Yes",'MD Rates'!$H$1,R719)</f>
        <v>44652</v>
      </c>
      <c r="P719" s="11" t="str">
        <f t="shared" si="153"/>
        <v>No</v>
      </c>
      <c r="Q719" s="10"/>
      <c r="R719" s="221">
        <v>44652</v>
      </c>
      <c r="T719" s="64"/>
      <c r="U719" s="64"/>
      <c r="V719" s="64"/>
    </row>
    <row r="720" spans="1:22" hidden="1" x14ac:dyDescent="0.25">
      <c r="A720" s="100" t="s">
        <v>1152</v>
      </c>
      <c r="B720" s="751" t="s">
        <v>1014</v>
      </c>
      <c r="C720" s="225" t="s">
        <v>778</v>
      </c>
      <c r="D720" s="10" t="s">
        <v>1164</v>
      </c>
      <c r="E720" s="10"/>
      <c r="F720" s="10" t="s">
        <v>1153</v>
      </c>
      <c r="G720" s="8" t="s">
        <v>1160</v>
      </c>
      <c r="H720" s="10"/>
      <c r="I720" s="815">
        <v>14.088234617243415</v>
      </c>
      <c r="J720" s="10"/>
      <c r="K720" s="10"/>
      <c r="L720" s="875">
        <f>'MD Rates'!L44</f>
        <v>14.088234617243415</v>
      </c>
      <c r="M720" s="10"/>
      <c r="N720" s="10"/>
      <c r="O720" s="221">
        <f>IF(P720="Yes",'MD Rates'!$H$1,R720)</f>
        <v>44652</v>
      </c>
      <c r="P720" s="11" t="str">
        <f t="shared" ref="P720" si="154">IF(I720&lt;&gt;L720,"Yes","No")</f>
        <v>No</v>
      </c>
      <c r="Q720" s="10"/>
      <c r="R720" s="221">
        <v>44652</v>
      </c>
      <c r="T720" s="64"/>
      <c r="U720" s="64"/>
      <c r="V720" s="64"/>
    </row>
    <row r="721" spans="1:22" hidden="1" x14ac:dyDescent="0.25">
      <c r="A721" s="100" t="s">
        <v>1152</v>
      </c>
      <c r="B721" s="751" t="s">
        <v>1014</v>
      </c>
      <c r="C721" s="225" t="s">
        <v>778</v>
      </c>
      <c r="D721" s="10" t="s">
        <v>1164</v>
      </c>
      <c r="E721" s="10"/>
      <c r="F721" s="10" t="s">
        <v>1153</v>
      </c>
      <c r="G721" s="8" t="s">
        <v>1161</v>
      </c>
      <c r="H721" s="10"/>
      <c r="I721" s="815">
        <v>16.307141158510859</v>
      </c>
      <c r="J721" s="10"/>
      <c r="K721" s="10"/>
      <c r="L721" s="875">
        <f>'MD Rates'!L45</f>
        <v>16.307141158510859</v>
      </c>
      <c r="M721" s="10"/>
      <c r="N721" s="10"/>
      <c r="O721" s="221">
        <f>IF(P721="Yes",'MD Rates'!$H$1,R721)</f>
        <v>44652</v>
      </c>
      <c r="P721" s="11" t="str">
        <f t="shared" ref="P721:P723" si="155">IF(I721&lt;&gt;L721,"Yes","No")</f>
        <v>No</v>
      </c>
      <c r="Q721" s="10"/>
      <c r="R721" s="221">
        <v>44652</v>
      </c>
      <c r="T721" s="64"/>
      <c r="U721" s="64"/>
      <c r="V721" s="64"/>
    </row>
    <row r="722" spans="1:22" hidden="1" x14ac:dyDescent="0.25">
      <c r="A722" s="100" t="s">
        <v>1152</v>
      </c>
      <c r="B722" s="751" t="s">
        <v>1014</v>
      </c>
      <c r="C722" s="225" t="s">
        <v>778</v>
      </c>
      <c r="D722" s="10" t="s">
        <v>1164</v>
      </c>
      <c r="E722" s="10"/>
      <c r="F722" s="10" t="s">
        <v>1153</v>
      </c>
      <c r="G722" s="8" t="s">
        <v>1162</v>
      </c>
      <c r="H722" s="10"/>
      <c r="I722" s="815">
        <v>19.301322521997285</v>
      </c>
      <c r="J722" s="10"/>
      <c r="K722" s="10"/>
      <c r="L722" s="875">
        <f>'MD Rates'!L46</f>
        <v>19.301322521997285</v>
      </c>
      <c r="M722" s="10"/>
      <c r="N722" s="10"/>
      <c r="O722" s="221">
        <f>IF(P722="Yes",'MD Rates'!$H$1,R722)</f>
        <v>44652</v>
      </c>
      <c r="P722" s="11" t="str">
        <f t="shared" si="155"/>
        <v>No</v>
      </c>
      <c r="Q722" s="10"/>
      <c r="R722" s="221">
        <v>44652</v>
      </c>
      <c r="T722" s="64"/>
      <c r="U722" s="64"/>
      <c r="V722" s="64"/>
    </row>
    <row r="723" spans="1:22" hidden="1" x14ac:dyDescent="0.25">
      <c r="A723" s="100" t="s">
        <v>1152</v>
      </c>
      <c r="B723" s="751" t="s">
        <v>1014</v>
      </c>
      <c r="C723" s="225" t="s">
        <v>778</v>
      </c>
      <c r="D723" s="10" t="s">
        <v>1164</v>
      </c>
      <c r="E723" s="10"/>
      <c r="F723" s="10" t="s">
        <v>1153</v>
      </c>
      <c r="G723" s="8" t="s">
        <v>1163</v>
      </c>
      <c r="H723" s="10"/>
      <c r="I723" s="815">
        <v>24.460232285186066</v>
      </c>
      <c r="J723" s="10"/>
      <c r="K723" s="10"/>
      <c r="L723" s="875">
        <f>'MD Rates'!L47</f>
        <v>24.460232285186066</v>
      </c>
      <c r="M723" s="10"/>
      <c r="N723" s="10"/>
      <c r="O723" s="221">
        <f>IF(P723="Yes",'MD Rates'!$H$1,R723)</f>
        <v>44652</v>
      </c>
      <c r="P723" s="11" t="str">
        <f t="shared" si="155"/>
        <v>No</v>
      </c>
      <c r="Q723" s="10"/>
      <c r="R723" s="221">
        <v>44652</v>
      </c>
      <c r="T723" s="64"/>
      <c r="U723" s="64"/>
      <c r="V723" s="64"/>
    </row>
    <row r="724" spans="1:22" hidden="1" x14ac:dyDescent="0.25">
      <c r="A724" s="272" t="s">
        <v>861</v>
      </c>
      <c r="B724" s="106" t="s">
        <v>1014</v>
      </c>
      <c r="C724" s="37" t="s">
        <v>779</v>
      </c>
      <c r="F724" t="s">
        <v>862</v>
      </c>
      <c r="G724" s="10"/>
      <c r="H724" s="10"/>
      <c r="I724" s="220">
        <v>3268</v>
      </c>
      <c r="J724" s="219"/>
      <c r="K724" s="219"/>
      <c r="L724" s="258">
        <f>'MD Rates'!B175</f>
        <v>3268</v>
      </c>
      <c r="M724" s="10"/>
      <c r="N724" s="10"/>
      <c r="O724" s="221">
        <f>IF(P724="Yes",'MD Rates'!$H$1,R724)</f>
        <v>42461</v>
      </c>
      <c r="P724" s="11" t="str">
        <f t="shared" ref="P724:P731" si="156">IF(I724&lt;&gt;L724,"Yes","No")</f>
        <v>No</v>
      </c>
      <c r="R724" s="256">
        <v>42461</v>
      </c>
      <c r="T724" s="64"/>
      <c r="U724" s="64"/>
      <c r="V724" s="64"/>
    </row>
    <row r="725" spans="1:22" hidden="1" x14ac:dyDescent="0.25">
      <c r="A725" s="272" t="s">
        <v>861</v>
      </c>
      <c r="B725" s="106" t="s">
        <v>1014</v>
      </c>
      <c r="C725" s="37" t="s">
        <v>779</v>
      </c>
      <c r="F725" t="s">
        <v>863</v>
      </c>
      <c r="G725" s="10"/>
      <c r="H725" s="10"/>
      <c r="I725" s="220">
        <v>6536</v>
      </c>
      <c r="J725" s="219"/>
      <c r="K725" s="219"/>
      <c r="L725" s="258">
        <f>'MD Rates'!C175</f>
        <v>6536</v>
      </c>
      <c r="M725" s="10"/>
      <c r="N725" s="10"/>
      <c r="O725" s="221">
        <f>IF(P725="Yes",'MD Rates'!$H$1,R725)</f>
        <v>42461</v>
      </c>
      <c r="P725" s="11" t="str">
        <f t="shared" si="156"/>
        <v>No</v>
      </c>
      <c r="R725" s="256">
        <v>42461</v>
      </c>
      <c r="T725" s="64"/>
      <c r="U725" s="64"/>
      <c r="V725" s="64"/>
    </row>
    <row r="726" spans="1:22" hidden="1" x14ac:dyDescent="0.25">
      <c r="A726" s="272" t="s">
        <v>861</v>
      </c>
      <c r="B726" s="106" t="s">
        <v>1014</v>
      </c>
      <c r="C726" s="37" t="s">
        <v>779</v>
      </c>
      <c r="F726" t="s">
        <v>864</v>
      </c>
      <c r="G726" s="10"/>
      <c r="H726" s="10"/>
      <c r="I726" s="220">
        <v>9804</v>
      </c>
      <c r="J726" s="219"/>
      <c r="K726" s="219"/>
      <c r="L726" s="258">
        <f>'MD Rates'!D175</f>
        <v>9804</v>
      </c>
      <c r="M726" s="10"/>
      <c r="N726" s="10"/>
      <c r="O726" s="221">
        <f>IF(P726="Yes",'MD Rates'!$H$1,R726)</f>
        <v>42461</v>
      </c>
      <c r="P726" s="11" t="str">
        <f t="shared" si="156"/>
        <v>No</v>
      </c>
      <c r="R726" s="256">
        <v>42461</v>
      </c>
      <c r="T726" s="64"/>
      <c r="U726" s="64"/>
      <c r="V726" s="64"/>
    </row>
    <row r="727" spans="1:22" hidden="1" x14ac:dyDescent="0.25">
      <c r="A727" s="272" t="s">
        <v>861</v>
      </c>
      <c r="B727" s="106" t="s">
        <v>1014</v>
      </c>
      <c r="C727" s="37" t="s">
        <v>779</v>
      </c>
      <c r="F727" t="s">
        <v>865</v>
      </c>
      <c r="G727" s="10"/>
      <c r="H727" s="10"/>
      <c r="I727" s="220">
        <v>13072</v>
      </c>
      <c r="J727" s="219"/>
      <c r="K727" s="219"/>
      <c r="L727" s="258">
        <f>'MD Rates'!E175</f>
        <v>13072</v>
      </c>
      <c r="M727" s="10"/>
      <c r="N727" s="10"/>
      <c r="O727" s="221">
        <f>IF(P727="Yes",'MD Rates'!$H$1,R727)</f>
        <v>42461</v>
      </c>
      <c r="P727" s="11" t="str">
        <f t="shared" si="156"/>
        <v>No</v>
      </c>
      <c r="R727" s="256">
        <v>42461</v>
      </c>
      <c r="T727" s="64"/>
      <c r="U727" s="64"/>
      <c r="V727" s="64"/>
    </row>
    <row r="728" spans="1:22" hidden="1" x14ac:dyDescent="0.25">
      <c r="A728" s="272" t="s">
        <v>861</v>
      </c>
      <c r="B728" s="106" t="s">
        <v>1014</v>
      </c>
      <c r="C728" s="37" t="s">
        <v>779</v>
      </c>
      <c r="F728" t="s">
        <v>866</v>
      </c>
      <c r="G728" s="10"/>
      <c r="H728" s="10"/>
      <c r="I728" s="220">
        <v>16340</v>
      </c>
      <c r="J728" s="219"/>
      <c r="K728" s="219"/>
      <c r="L728" s="258">
        <f>'MD Rates'!F175</f>
        <v>16340</v>
      </c>
      <c r="M728" s="10"/>
      <c r="N728" s="10"/>
      <c r="O728" s="221">
        <f>IF(P728="Yes",'MD Rates'!$H$1,R728)</f>
        <v>42461</v>
      </c>
      <c r="P728" s="11" t="str">
        <f t="shared" si="156"/>
        <v>No</v>
      </c>
      <c r="R728" s="256">
        <v>42461</v>
      </c>
      <c r="T728" s="64"/>
      <c r="U728" s="64"/>
      <c r="V728" s="64"/>
    </row>
    <row r="729" spans="1:22" hidden="1" x14ac:dyDescent="0.25">
      <c r="A729" s="272" t="s">
        <v>861</v>
      </c>
      <c r="B729" s="106" t="s">
        <v>1014</v>
      </c>
      <c r="C729" s="37" t="s">
        <v>779</v>
      </c>
      <c r="F729" t="s">
        <v>867</v>
      </c>
      <c r="G729" s="10"/>
      <c r="H729" s="10"/>
      <c r="I729" s="220">
        <v>19608</v>
      </c>
      <c r="J729" s="219"/>
      <c r="K729" s="219"/>
      <c r="L729" s="258">
        <f>'MD Rates'!G175</f>
        <v>19608</v>
      </c>
      <c r="M729" s="10"/>
      <c r="N729" s="10"/>
      <c r="O729" s="221">
        <f>IF(P729="Yes",'MD Rates'!$H$1,R729)</f>
        <v>42461</v>
      </c>
      <c r="P729" s="11" t="str">
        <f t="shared" si="156"/>
        <v>No</v>
      </c>
      <c r="R729" s="256">
        <v>42461</v>
      </c>
      <c r="T729" s="64"/>
      <c r="U729" s="64"/>
      <c r="V729" s="64"/>
    </row>
    <row r="730" spans="1:22" hidden="1" x14ac:dyDescent="0.25">
      <c r="A730" s="272" t="s">
        <v>861</v>
      </c>
      <c r="B730" s="106" t="s">
        <v>1014</v>
      </c>
      <c r="C730" s="37" t="s">
        <v>779</v>
      </c>
      <c r="F730" t="s">
        <v>868</v>
      </c>
      <c r="G730" s="10"/>
      <c r="H730" s="10"/>
      <c r="I730" s="220">
        <v>22876</v>
      </c>
      <c r="J730" s="219"/>
      <c r="K730" s="219"/>
      <c r="L730" s="258">
        <f>'MD Rates'!H175</f>
        <v>22876</v>
      </c>
      <c r="M730" s="10"/>
      <c r="N730" s="10"/>
      <c r="O730" s="221">
        <f>IF(P730="Yes",'MD Rates'!$H$1,R730)</f>
        <v>42461</v>
      </c>
      <c r="P730" s="11" t="str">
        <f t="shared" si="156"/>
        <v>No</v>
      </c>
      <c r="R730" s="256">
        <v>42461</v>
      </c>
      <c r="T730" s="64"/>
      <c r="U730" s="64"/>
      <c r="V730" s="64"/>
    </row>
    <row r="731" spans="1:22" hidden="1" x14ac:dyDescent="0.25">
      <c r="A731" s="272" t="s">
        <v>861</v>
      </c>
      <c r="B731" s="106" t="s">
        <v>1014</v>
      </c>
      <c r="C731" s="37" t="s">
        <v>779</v>
      </c>
      <c r="F731" t="s">
        <v>869</v>
      </c>
      <c r="G731" s="10"/>
      <c r="H731" s="10"/>
      <c r="I731" s="220">
        <v>26144</v>
      </c>
      <c r="J731" s="219"/>
      <c r="K731" s="219"/>
      <c r="L731" s="258">
        <f>'MD Rates'!I175</f>
        <v>26144</v>
      </c>
      <c r="M731" s="10"/>
      <c r="N731" s="10"/>
      <c r="O731" s="221">
        <f>IF(P731="Yes",'MD Rates'!$H$1,R731)</f>
        <v>42461</v>
      </c>
      <c r="P731" s="11" t="str">
        <f t="shared" si="156"/>
        <v>No</v>
      </c>
      <c r="R731" s="256">
        <v>42461</v>
      </c>
      <c r="T731" s="64"/>
      <c r="U731" s="64"/>
      <c r="V731" s="64"/>
    </row>
    <row r="732" spans="1:22" x14ac:dyDescent="0.25">
      <c r="A732" s="100" t="s">
        <v>780</v>
      </c>
      <c r="B732" s="106" t="s">
        <v>1014</v>
      </c>
      <c r="C732" s="225" t="s">
        <v>778</v>
      </c>
      <c r="D732" s="100" t="s">
        <v>394</v>
      </c>
      <c r="E732" s="10"/>
      <c r="F732" s="30" t="s">
        <v>257</v>
      </c>
      <c r="G732" s="10"/>
      <c r="H732" s="10"/>
      <c r="I732" s="63">
        <v>94.15</v>
      </c>
      <c r="J732" s="10"/>
      <c r="K732" s="10"/>
      <c r="L732" s="262">
        <f>'Dom Fee Analysis'!D3</f>
        <v>98.38</v>
      </c>
      <c r="M732" s="10"/>
      <c r="N732" s="10"/>
      <c r="O732" s="221">
        <f>IF(P732="Yes",'MD Rates'!$H$1,R732)</f>
        <v>44652</v>
      </c>
      <c r="P732" s="11" t="str">
        <f t="shared" ref="P732:P776" si="157">IF(I732&lt;&gt;L732,"Yes","No")</f>
        <v>Yes</v>
      </c>
      <c r="R732" s="256">
        <v>44287</v>
      </c>
      <c r="T732" s="64"/>
      <c r="U732" s="64"/>
      <c r="V732" s="64"/>
    </row>
    <row r="733" spans="1:22" x14ac:dyDescent="0.25">
      <c r="A733" s="100" t="s">
        <v>780</v>
      </c>
      <c r="B733" s="106" t="s">
        <v>1014</v>
      </c>
      <c r="C733" s="225" t="s">
        <v>778</v>
      </c>
      <c r="D733" s="100" t="s">
        <v>394</v>
      </c>
      <c r="E733" s="10"/>
      <c r="F733" s="30" t="s">
        <v>258</v>
      </c>
      <c r="G733" s="10"/>
      <c r="H733" s="10"/>
      <c r="I733" s="63">
        <v>141.23000000000002</v>
      </c>
      <c r="J733" s="10"/>
      <c r="K733" s="10"/>
      <c r="L733" s="262">
        <f>'Dom Fee Analysis'!D4</f>
        <v>147.57</v>
      </c>
      <c r="M733" s="10"/>
      <c r="N733" s="10"/>
      <c r="O733" s="221">
        <f>IF(P733="Yes",'MD Rates'!$H$1,R733)</f>
        <v>44652</v>
      </c>
      <c r="P733" s="11" t="str">
        <f t="shared" si="157"/>
        <v>Yes</v>
      </c>
      <c r="R733" s="256">
        <v>44287</v>
      </c>
      <c r="T733" s="64"/>
      <c r="U733" s="64"/>
      <c r="V733" s="64"/>
    </row>
    <row r="734" spans="1:22" x14ac:dyDescent="0.25">
      <c r="A734" s="100" t="s">
        <v>780</v>
      </c>
      <c r="B734" s="106" t="s">
        <v>1014</v>
      </c>
      <c r="C734" s="225" t="s">
        <v>778</v>
      </c>
      <c r="D734" s="100" t="s">
        <v>394</v>
      </c>
      <c r="E734" s="10"/>
      <c r="F734" s="30" t="s">
        <v>259</v>
      </c>
      <c r="G734" s="10"/>
      <c r="H734" s="10"/>
      <c r="I734" s="63">
        <v>188.31</v>
      </c>
      <c r="J734" s="10"/>
      <c r="K734" s="10"/>
      <c r="L734" s="262">
        <f>'Dom Fee Analysis'!D5</f>
        <v>196.76</v>
      </c>
      <c r="M734" s="10"/>
      <c r="N734" s="10"/>
      <c r="O734" s="221">
        <f>IF(P734="Yes",'MD Rates'!$H$1,R734)</f>
        <v>44652</v>
      </c>
      <c r="P734" s="11" t="str">
        <f t="shared" si="157"/>
        <v>Yes</v>
      </c>
      <c r="R734" s="256">
        <v>44287</v>
      </c>
      <c r="T734" s="64"/>
      <c r="U734" s="64"/>
      <c r="V734" s="64"/>
    </row>
    <row r="735" spans="1:22" x14ac:dyDescent="0.25">
      <c r="A735" s="100" t="s">
        <v>780</v>
      </c>
      <c r="B735" s="106" t="s">
        <v>1014</v>
      </c>
      <c r="C735" s="225" t="s">
        <v>778</v>
      </c>
      <c r="D735" s="100" t="s">
        <v>394</v>
      </c>
      <c r="E735" s="10"/>
      <c r="F735" s="30" t="s">
        <v>260</v>
      </c>
      <c r="G735" s="10"/>
      <c r="H735" s="10"/>
      <c r="I735" s="63">
        <v>235.39000000000001</v>
      </c>
      <c r="J735" s="10"/>
      <c r="K735" s="10"/>
      <c r="L735" s="262">
        <f>'Dom Fee Analysis'!D6</f>
        <v>245.95</v>
      </c>
      <c r="M735" s="10"/>
      <c r="N735" s="10"/>
      <c r="O735" s="221">
        <f>IF(P735="Yes",'MD Rates'!$H$1,R735)</f>
        <v>44652</v>
      </c>
      <c r="P735" s="11" t="str">
        <f t="shared" si="157"/>
        <v>Yes</v>
      </c>
      <c r="R735" s="256">
        <v>44287</v>
      </c>
      <c r="T735" s="64"/>
      <c r="U735" s="64"/>
      <c r="V735" s="64"/>
    </row>
    <row r="736" spans="1:22" x14ac:dyDescent="0.25">
      <c r="A736" s="100" t="s">
        <v>780</v>
      </c>
      <c r="B736" s="106" t="s">
        <v>1014</v>
      </c>
      <c r="C736" s="225" t="s">
        <v>778</v>
      </c>
      <c r="D736" s="100" t="s">
        <v>394</v>
      </c>
      <c r="E736" s="10"/>
      <c r="F736" s="30" t="s">
        <v>261</v>
      </c>
      <c r="G736" s="10"/>
      <c r="H736" s="10"/>
      <c r="I736" s="63">
        <v>143.59</v>
      </c>
      <c r="J736" s="10"/>
      <c r="K736" s="10"/>
      <c r="L736" s="262">
        <f>'Dom Fee Analysis'!D25</f>
        <v>150.05000000000001</v>
      </c>
      <c r="M736" s="10"/>
      <c r="N736" s="10"/>
      <c r="O736" s="221">
        <f>IF(P736="Yes",'MD Rates'!$H$1,R736)</f>
        <v>44652</v>
      </c>
      <c r="P736" s="11" t="str">
        <f t="shared" si="157"/>
        <v>Yes</v>
      </c>
      <c r="R736" s="256">
        <v>44287</v>
      </c>
      <c r="T736" s="64"/>
      <c r="U736" s="64"/>
      <c r="V736" s="64"/>
    </row>
    <row r="737" spans="1:22" x14ac:dyDescent="0.25">
      <c r="A737" s="100" t="s">
        <v>780</v>
      </c>
      <c r="B737" s="106" t="s">
        <v>1014</v>
      </c>
      <c r="C737" s="225" t="s">
        <v>778</v>
      </c>
      <c r="D737" s="100" t="s">
        <v>394</v>
      </c>
      <c r="E737" s="10"/>
      <c r="F737" s="30" t="s">
        <v>262</v>
      </c>
      <c r="G737" s="10"/>
      <c r="H737" s="10"/>
      <c r="I737" s="63">
        <v>141.23000000000002</v>
      </c>
      <c r="J737" s="10"/>
      <c r="K737" s="10"/>
      <c r="L737" s="262">
        <f>'Dom Fee Analysis'!D7</f>
        <v>147.57</v>
      </c>
      <c r="M737" s="10"/>
      <c r="N737" s="10"/>
      <c r="O737" s="221">
        <f>IF(P737="Yes",'MD Rates'!$H$1,R737)</f>
        <v>44652</v>
      </c>
      <c r="P737" s="11" t="str">
        <f t="shared" si="157"/>
        <v>Yes</v>
      </c>
      <c r="R737" s="256">
        <v>44287</v>
      </c>
      <c r="T737" s="64"/>
      <c r="U737" s="64"/>
      <c r="V737" s="64"/>
    </row>
    <row r="738" spans="1:22" x14ac:dyDescent="0.25">
      <c r="A738" s="100" t="s">
        <v>780</v>
      </c>
      <c r="B738" s="106" t="s">
        <v>1014</v>
      </c>
      <c r="C738" s="225" t="s">
        <v>778</v>
      </c>
      <c r="D738" s="100" t="s">
        <v>394</v>
      </c>
      <c r="E738" s="10"/>
      <c r="F738" s="30" t="s">
        <v>263</v>
      </c>
      <c r="G738" s="10"/>
      <c r="H738" s="10"/>
      <c r="I738" s="63">
        <v>188.3</v>
      </c>
      <c r="J738" s="10"/>
      <c r="K738" s="10"/>
      <c r="L738" s="262">
        <f>'Dom Fee Analysis'!D8</f>
        <v>196.76</v>
      </c>
      <c r="M738" s="10"/>
      <c r="N738" s="10"/>
      <c r="O738" s="221">
        <f>IF(P738="Yes",'MD Rates'!$H$1,R738)</f>
        <v>44652</v>
      </c>
      <c r="P738" s="11" t="str">
        <f t="shared" si="157"/>
        <v>Yes</v>
      </c>
      <c r="R738" s="256">
        <v>44287</v>
      </c>
      <c r="T738" s="64"/>
      <c r="U738" s="64"/>
      <c r="V738" s="64"/>
    </row>
    <row r="739" spans="1:22" x14ac:dyDescent="0.25">
      <c r="A739" s="100" t="s">
        <v>780</v>
      </c>
      <c r="B739" s="106" t="s">
        <v>1014</v>
      </c>
      <c r="C739" s="225" t="s">
        <v>778</v>
      </c>
      <c r="D739" s="100" t="s">
        <v>394</v>
      </c>
      <c r="E739" s="10"/>
      <c r="F739" s="30" t="s">
        <v>264</v>
      </c>
      <c r="G739" s="10"/>
      <c r="H739" s="10"/>
      <c r="I739" s="63">
        <v>188.3</v>
      </c>
      <c r="J739" s="10"/>
      <c r="K739" s="10"/>
      <c r="L739" s="262">
        <f>'Dom Fee Analysis'!D9</f>
        <v>196.76</v>
      </c>
      <c r="M739" s="10"/>
      <c r="N739" s="10"/>
      <c r="O739" s="221">
        <f>IF(P739="Yes",'MD Rates'!$H$1,R739)</f>
        <v>44652</v>
      </c>
      <c r="P739" s="11" t="str">
        <f t="shared" si="157"/>
        <v>Yes</v>
      </c>
      <c r="R739" s="256">
        <v>44287</v>
      </c>
      <c r="T739" s="64"/>
      <c r="U739" s="64"/>
      <c r="V739" s="64"/>
    </row>
    <row r="740" spans="1:22" x14ac:dyDescent="0.25">
      <c r="A740" s="100" t="s">
        <v>780</v>
      </c>
      <c r="B740" s="106" t="s">
        <v>1014</v>
      </c>
      <c r="C740" s="225" t="s">
        <v>778</v>
      </c>
      <c r="D740" s="100" t="s">
        <v>394</v>
      </c>
      <c r="E740" s="10"/>
      <c r="F740" s="30" t="s">
        <v>265</v>
      </c>
      <c r="G740" s="10"/>
      <c r="H740" s="10"/>
      <c r="I740" s="63">
        <v>282.45999999999998</v>
      </c>
      <c r="J740" s="10"/>
      <c r="K740" s="10"/>
      <c r="L740" s="262">
        <f>'Dom Fee Analysis'!D10</f>
        <v>295.17</v>
      </c>
      <c r="M740" s="10"/>
      <c r="N740" s="10"/>
      <c r="O740" s="221">
        <f>IF(P740="Yes",'MD Rates'!$H$1,R740)</f>
        <v>44652</v>
      </c>
      <c r="P740" s="11" t="str">
        <f t="shared" si="157"/>
        <v>Yes</v>
      </c>
      <c r="R740" s="256">
        <v>44287</v>
      </c>
      <c r="T740" s="64"/>
      <c r="U740" s="64"/>
      <c r="V740" s="64"/>
    </row>
    <row r="741" spans="1:22" x14ac:dyDescent="0.25">
      <c r="A741" s="100" t="s">
        <v>780</v>
      </c>
      <c r="B741" s="106" t="s">
        <v>1014</v>
      </c>
      <c r="C741" s="225" t="s">
        <v>778</v>
      </c>
      <c r="D741" s="100" t="s">
        <v>394</v>
      </c>
      <c r="E741" s="10"/>
      <c r="F741" s="30" t="s">
        <v>266</v>
      </c>
      <c r="G741" s="10"/>
      <c r="H741" s="10"/>
      <c r="I741" s="63">
        <v>94.15</v>
      </c>
      <c r="J741" s="10"/>
      <c r="K741" s="10"/>
      <c r="L741" s="262">
        <f>'Dom Fee Analysis'!D11</f>
        <v>98.38</v>
      </c>
      <c r="M741" s="10"/>
      <c r="N741" s="10"/>
      <c r="O741" s="221">
        <f>IF(P741="Yes",'MD Rates'!$H$1,R741)</f>
        <v>44652</v>
      </c>
      <c r="P741" s="11" t="str">
        <f t="shared" si="157"/>
        <v>Yes</v>
      </c>
      <c r="R741" s="256">
        <v>44287</v>
      </c>
      <c r="T741" s="64"/>
      <c r="U741" s="64"/>
      <c r="V741" s="64"/>
    </row>
    <row r="742" spans="1:22" x14ac:dyDescent="0.25">
      <c r="A742" s="100" t="s">
        <v>780</v>
      </c>
      <c r="B742" s="106" t="s">
        <v>1014</v>
      </c>
      <c r="C742" s="225" t="s">
        <v>778</v>
      </c>
      <c r="D742" s="100" t="s">
        <v>394</v>
      </c>
      <c r="E742" s="10"/>
      <c r="F742" s="30" t="s">
        <v>267</v>
      </c>
      <c r="G742" s="10"/>
      <c r="H742" s="10"/>
      <c r="I742" s="63">
        <v>117.73</v>
      </c>
      <c r="J742" s="10"/>
      <c r="K742" s="10"/>
      <c r="L742" s="262">
        <f>'Dom Fee Analysis'!D12</f>
        <v>123.03</v>
      </c>
      <c r="M742" s="10"/>
      <c r="N742" s="10"/>
      <c r="O742" s="221">
        <f>IF(P742="Yes",'MD Rates'!$H$1,R742)</f>
        <v>44652</v>
      </c>
      <c r="P742" s="11" t="str">
        <f t="shared" si="157"/>
        <v>Yes</v>
      </c>
      <c r="R742" s="256">
        <v>44287</v>
      </c>
      <c r="T742" s="64"/>
      <c r="U742" s="64"/>
      <c r="V742" s="64"/>
    </row>
    <row r="743" spans="1:22" x14ac:dyDescent="0.25">
      <c r="A743" s="100" t="s">
        <v>780</v>
      </c>
      <c r="B743" s="106" t="s">
        <v>1014</v>
      </c>
      <c r="C743" s="225" t="s">
        <v>778</v>
      </c>
      <c r="D743" s="100" t="s">
        <v>394</v>
      </c>
      <c r="E743" s="10"/>
      <c r="F743" s="30" t="s">
        <v>268</v>
      </c>
      <c r="G743" s="10"/>
      <c r="H743" s="10"/>
      <c r="I743" s="63">
        <v>141.31</v>
      </c>
      <c r="J743" s="10"/>
      <c r="K743" s="10"/>
      <c r="L743" s="262">
        <f>'Dom Fee Analysis'!D13</f>
        <v>147.68</v>
      </c>
      <c r="M743" s="10"/>
      <c r="N743" s="10"/>
      <c r="O743" s="221">
        <f>IF(P743="Yes",'MD Rates'!$H$1,R743)</f>
        <v>44652</v>
      </c>
      <c r="P743" s="11" t="str">
        <f t="shared" si="157"/>
        <v>Yes</v>
      </c>
      <c r="R743" s="256">
        <v>44287</v>
      </c>
      <c r="T743" s="64"/>
      <c r="U743" s="64"/>
      <c r="V743" s="64"/>
    </row>
    <row r="744" spans="1:22" x14ac:dyDescent="0.25">
      <c r="A744" s="100" t="s">
        <v>780</v>
      </c>
      <c r="B744" s="106" t="s">
        <v>1014</v>
      </c>
      <c r="C744" s="225" t="s">
        <v>778</v>
      </c>
      <c r="D744" s="100" t="s">
        <v>394</v>
      </c>
      <c r="E744" s="10"/>
      <c r="F744" s="30" t="s">
        <v>269</v>
      </c>
      <c r="G744" s="10"/>
      <c r="H744" s="10"/>
      <c r="I744" s="63">
        <v>164.89</v>
      </c>
      <c r="J744" s="10"/>
      <c r="K744" s="10"/>
      <c r="L744" s="262">
        <f>'Dom Fee Analysis'!D14</f>
        <v>172.32999999999998</v>
      </c>
      <c r="M744" s="10"/>
      <c r="N744" s="10"/>
      <c r="O744" s="221">
        <f>IF(P744="Yes",'MD Rates'!$H$1,R744)</f>
        <v>44652</v>
      </c>
      <c r="P744" s="11" t="str">
        <f t="shared" si="157"/>
        <v>Yes</v>
      </c>
      <c r="R744" s="256">
        <v>44287</v>
      </c>
      <c r="T744" s="64"/>
      <c r="U744" s="64"/>
      <c r="V744" s="64"/>
    </row>
    <row r="745" spans="1:22" x14ac:dyDescent="0.25">
      <c r="A745" s="100" t="s">
        <v>780</v>
      </c>
      <c r="B745" s="106" t="s">
        <v>1014</v>
      </c>
      <c r="C745" s="225" t="s">
        <v>778</v>
      </c>
      <c r="D745" s="100" t="s">
        <v>394</v>
      </c>
      <c r="E745" s="10"/>
      <c r="F745" s="30" t="s">
        <v>270</v>
      </c>
      <c r="G745" s="10"/>
      <c r="H745" s="10"/>
      <c r="I745" s="63">
        <v>122.67</v>
      </c>
      <c r="J745" s="10"/>
      <c r="K745" s="10"/>
      <c r="L745" s="262">
        <f>'Dom Fee Analysis'!D26</f>
        <v>128.19</v>
      </c>
      <c r="M745" s="10"/>
      <c r="N745" s="10"/>
      <c r="O745" s="221">
        <f>IF(P745="Yes",'MD Rates'!$H$1,R745)</f>
        <v>44652</v>
      </c>
      <c r="P745" s="11" t="str">
        <f t="shared" si="157"/>
        <v>Yes</v>
      </c>
      <c r="R745" s="256">
        <v>44287</v>
      </c>
      <c r="T745" s="64"/>
      <c r="U745" s="64"/>
      <c r="V745" s="64"/>
    </row>
    <row r="746" spans="1:22" x14ac:dyDescent="0.25">
      <c r="A746" s="100" t="s">
        <v>780</v>
      </c>
      <c r="B746" s="106" t="s">
        <v>1014</v>
      </c>
      <c r="C746" s="225" t="s">
        <v>778</v>
      </c>
      <c r="D746" s="100" t="s">
        <v>394</v>
      </c>
      <c r="E746" s="10"/>
      <c r="F746" s="30" t="s">
        <v>271</v>
      </c>
      <c r="G746" s="10"/>
      <c r="H746" s="10"/>
      <c r="I746" s="63">
        <v>141.23000000000002</v>
      </c>
      <c r="J746" s="10"/>
      <c r="K746" s="10"/>
      <c r="L746" s="262">
        <f>'Dom Fee Analysis'!D15</f>
        <v>147.57</v>
      </c>
      <c r="M746" s="10"/>
      <c r="N746" s="10"/>
      <c r="O746" s="221">
        <f>IF(P746="Yes",'MD Rates'!$H$1,R746)</f>
        <v>44652</v>
      </c>
      <c r="P746" s="11" t="str">
        <f t="shared" si="157"/>
        <v>Yes</v>
      </c>
      <c r="R746" s="256">
        <v>44287</v>
      </c>
      <c r="T746" s="64"/>
      <c r="U746" s="64"/>
      <c r="V746" s="64"/>
    </row>
    <row r="747" spans="1:22" x14ac:dyDescent="0.25">
      <c r="A747" s="100" t="s">
        <v>780</v>
      </c>
      <c r="B747" s="106" t="s">
        <v>1014</v>
      </c>
      <c r="C747" s="225" t="s">
        <v>778</v>
      </c>
      <c r="D747" s="100" t="s">
        <v>394</v>
      </c>
      <c r="E747" s="10"/>
      <c r="F747" s="30" t="s">
        <v>272</v>
      </c>
      <c r="G747" s="10"/>
      <c r="H747" s="10"/>
      <c r="I747" s="63">
        <v>188.31</v>
      </c>
      <c r="J747" s="10"/>
      <c r="K747" s="10"/>
      <c r="L747" s="262">
        <f>'Dom Fee Analysis'!D16</f>
        <v>196.76</v>
      </c>
      <c r="M747" s="10"/>
      <c r="N747" s="10"/>
      <c r="O747" s="221">
        <f>IF(P747="Yes",'MD Rates'!$H$1,R747)</f>
        <v>44652</v>
      </c>
      <c r="P747" s="11" t="str">
        <f t="shared" si="157"/>
        <v>Yes</v>
      </c>
      <c r="R747" s="256">
        <v>44287</v>
      </c>
      <c r="T747" s="64"/>
      <c r="U747" s="64"/>
      <c r="V747" s="64"/>
    </row>
    <row r="748" spans="1:22" x14ac:dyDescent="0.25">
      <c r="A748" s="100" t="s">
        <v>780</v>
      </c>
      <c r="B748" s="106" t="s">
        <v>1014</v>
      </c>
      <c r="C748" s="225" t="s">
        <v>778</v>
      </c>
      <c r="D748" s="100" t="s">
        <v>394</v>
      </c>
      <c r="E748" s="10"/>
      <c r="F748" s="30" t="s">
        <v>273</v>
      </c>
      <c r="G748" s="10"/>
      <c r="H748" s="10"/>
      <c r="I748" s="63">
        <v>164.81</v>
      </c>
      <c r="J748" s="10"/>
      <c r="K748" s="10"/>
      <c r="L748" s="262">
        <f>'Dom Fee Analysis'!D17</f>
        <v>172.22</v>
      </c>
      <c r="M748" s="10"/>
      <c r="N748" s="10"/>
      <c r="O748" s="221">
        <f>IF(P748="Yes",'MD Rates'!$H$1,R748)</f>
        <v>44652</v>
      </c>
      <c r="P748" s="11" t="str">
        <f t="shared" si="157"/>
        <v>Yes</v>
      </c>
      <c r="R748" s="256">
        <v>44287</v>
      </c>
      <c r="T748" s="64"/>
      <c r="U748" s="64"/>
      <c r="V748" s="64"/>
    </row>
    <row r="749" spans="1:22" x14ac:dyDescent="0.25">
      <c r="A749" s="100" t="s">
        <v>780</v>
      </c>
      <c r="B749" s="106" t="s">
        <v>1014</v>
      </c>
      <c r="C749" s="225" t="s">
        <v>778</v>
      </c>
      <c r="D749" s="100" t="s">
        <v>394</v>
      </c>
      <c r="E749" s="10"/>
      <c r="F749" s="30" t="s">
        <v>274</v>
      </c>
      <c r="G749" s="10"/>
      <c r="H749" s="10"/>
      <c r="I749" s="63">
        <v>188.39000000000001</v>
      </c>
      <c r="J749" s="10"/>
      <c r="K749" s="10"/>
      <c r="L749" s="262">
        <f>'Dom Fee Analysis'!D18</f>
        <v>196.87</v>
      </c>
      <c r="M749" s="10"/>
      <c r="N749" s="10"/>
      <c r="O749" s="221">
        <f>IF(P749="Yes",'MD Rates'!$H$1,R749)</f>
        <v>44652</v>
      </c>
      <c r="P749" s="11" t="str">
        <f t="shared" si="157"/>
        <v>Yes</v>
      </c>
      <c r="R749" s="256">
        <v>44287</v>
      </c>
      <c r="T749" s="64"/>
      <c r="U749" s="64"/>
      <c r="V749" s="64"/>
    </row>
    <row r="750" spans="1:22" x14ac:dyDescent="0.25">
      <c r="A750" s="100" t="s">
        <v>780</v>
      </c>
      <c r="B750" s="106" t="s">
        <v>1014</v>
      </c>
      <c r="C750" s="225" t="s">
        <v>778</v>
      </c>
      <c r="D750" s="100" t="s">
        <v>394</v>
      </c>
      <c r="E750" s="10"/>
      <c r="F750" s="30" t="s">
        <v>275</v>
      </c>
      <c r="G750" s="10"/>
      <c r="H750" s="10"/>
      <c r="I750" s="63">
        <v>211.97000000000003</v>
      </c>
      <c r="J750" s="10"/>
      <c r="K750" s="10"/>
      <c r="L750" s="262">
        <f>'Dom Fee Analysis'!D19</f>
        <v>221.51999999999998</v>
      </c>
      <c r="M750" s="10"/>
      <c r="N750" s="10"/>
      <c r="O750" s="221">
        <f>IF(P750="Yes",'MD Rates'!$H$1,R750)</f>
        <v>44652</v>
      </c>
      <c r="P750" s="11" t="str">
        <f t="shared" si="157"/>
        <v>Yes</v>
      </c>
      <c r="R750" s="256">
        <v>44287</v>
      </c>
      <c r="T750" s="64"/>
      <c r="U750" s="64"/>
      <c r="V750" s="64"/>
    </row>
    <row r="751" spans="1:22" x14ac:dyDescent="0.25">
      <c r="A751" s="100" t="s">
        <v>780</v>
      </c>
      <c r="B751" s="106" t="s">
        <v>1014</v>
      </c>
      <c r="C751" s="225" t="s">
        <v>778</v>
      </c>
      <c r="D751" s="100" t="s">
        <v>394</v>
      </c>
      <c r="E751" s="10"/>
      <c r="F751" s="30" t="s">
        <v>276</v>
      </c>
      <c r="G751" s="10"/>
      <c r="H751" s="10"/>
      <c r="I751" s="63">
        <v>188.3</v>
      </c>
      <c r="J751" s="10"/>
      <c r="K751" s="10"/>
      <c r="L751" s="262">
        <f>'Dom Fee Analysis'!D20</f>
        <v>196.76</v>
      </c>
      <c r="M751" s="10"/>
      <c r="N751" s="10"/>
      <c r="O751" s="221">
        <f>IF(P751="Yes",'MD Rates'!$H$1,R751)</f>
        <v>44652</v>
      </c>
      <c r="P751" s="11" t="str">
        <f t="shared" si="157"/>
        <v>Yes</v>
      </c>
      <c r="R751" s="256">
        <v>44287</v>
      </c>
      <c r="T751" s="64"/>
      <c r="U751" s="64"/>
      <c r="V751" s="64"/>
    </row>
    <row r="752" spans="1:22" x14ac:dyDescent="0.25">
      <c r="A752" s="100" t="s">
        <v>780</v>
      </c>
      <c r="B752" s="106" t="s">
        <v>1014</v>
      </c>
      <c r="C752" s="225" t="s">
        <v>778</v>
      </c>
      <c r="D752" s="100" t="s">
        <v>394</v>
      </c>
      <c r="E752" s="10"/>
      <c r="F752" s="30" t="s">
        <v>277</v>
      </c>
      <c r="G752" s="10"/>
      <c r="H752" s="10"/>
      <c r="I752" s="63">
        <v>211.88</v>
      </c>
      <c r="J752" s="10"/>
      <c r="K752" s="10"/>
      <c r="L752" s="262">
        <f>'Dom Fee Analysis'!D21</f>
        <v>221.41</v>
      </c>
      <c r="M752" s="10"/>
      <c r="N752" s="10"/>
      <c r="O752" s="221">
        <f>IF(P752="Yes",'MD Rates'!$H$1,R752)</f>
        <v>44652</v>
      </c>
      <c r="P752" s="11" t="str">
        <f t="shared" si="157"/>
        <v>Yes</v>
      </c>
      <c r="R752" s="256">
        <v>44287</v>
      </c>
      <c r="T752" s="64"/>
      <c r="U752" s="64"/>
      <c r="V752" s="64"/>
    </row>
    <row r="753" spans="1:22" x14ac:dyDescent="0.25">
      <c r="A753" s="100" t="s">
        <v>780</v>
      </c>
      <c r="B753" s="106" t="s">
        <v>1014</v>
      </c>
      <c r="C753" s="225" t="s">
        <v>778</v>
      </c>
      <c r="D753" s="100" t="s">
        <v>394</v>
      </c>
      <c r="E753" s="10"/>
      <c r="F753" s="30" t="s">
        <v>278</v>
      </c>
      <c r="G753" s="10"/>
      <c r="H753" s="10"/>
      <c r="I753" s="63">
        <v>235.46</v>
      </c>
      <c r="J753" s="10"/>
      <c r="K753" s="10"/>
      <c r="L753" s="262">
        <f>'Dom Fee Analysis'!D22</f>
        <v>246.06</v>
      </c>
      <c r="M753" s="10"/>
      <c r="N753" s="10"/>
      <c r="O753" s="221">
        <f>IF(P753="Yes",'MD Rates'!$H$1,R753)</f>
        <v>44652</v>
      </c>
      <c r="P753" s="11" t="str">
        <f t="shared" si="157"/>
        <v>Yes</v>
      </c>
      <c r="R753" s="256">
        <v>44287</v>
      </c>
      <c r="T753" s="64"/>
      <c r="U753" s="64"/>
      <c r="V753" s="64"/>
    </row>
    <row r="754" spans="1:22" x14ac:dyDescent="0.25">
      <c r="A754" s="100" t="s">
        <v>780</v>
      </c>
      <c r="B754" s="106" t="s">
        <v>1014</v>
      </c>
      <c r="C754" s="225" t="s">
        <v>778</v>
      </c>
      <c r="D754" s="100" t="s">
        <v>394</v>
      </c>
      <c r="E754" s="10"/>
      <c r="F754" s="30" t="s">
        <v>279</v>
      </c>
      <c r="G754" s="10"/>
      <c r="H754" s="10"/>
      <c r="I754" s="63">
        <v>259.04000000000002</v>
      </c>
      <c r="J754" s="10"/>
      <c r="K754" s="10"/>
      <c r="L754" s="262">
        <f>'Dom Fee Analysis'!D23</f>
        <v>270.70999999999998</v>
      </c>
      <c r="M754" s="10"/>
      <c r="N754" s="10"/>
      <c r="O754" s="221">
        <f>IF(P754="Yes",'MD Rates'!$H$1,R754)</f>
        <v>44652</v>
      </c>
      <c r="P754" s="11" t="str">
        <f t="shared" si="157"/>
        <v>Yes</v>
      </c>
      <c r="R754" s="256">
        <v>44287</v>
      </c>
      <c r="T754" s="64"/>
      <c r="U754" s="64"/>
      <c r="V754" s="64"/>
    </row>
    <row r="755" spans="1:22" x14ac:dyDescent="0.25">
      <c r="A755" s="100" t="s">
        <v>780</v>
      </c>
      <c r="B755" s="106" t="s">
        <v>1014</v>
      </c>
      <c r="C755" s="225" t="s">
        <v>778</v>
      </c>
      <c r="D755" s="100" t="s">
        <v>394</v>
      </c>
      <c r="E755" s="10"/>
      <c r="F755" s="30" t="s">
        <v>280</v>
      </c>
      <c r="G755" s="10"/>
      <c r="H755" s="10"/>
      <c r="I755" s="63">
        <v>47.08</v>
      </c>
      <c r="J755" s="10"/>
      <c r="K755" s="10"/>
      <c r="L755" s="262">
        <f>'Dom Fee Analysis'!D24</f>
        <v>49.19</v>
      </c>
      <c r="M755" s="10"/>
      <c r="N755" s="10"/>
      <c r="O755" s="221">
        <f>IF(P755="Yes",'MD Rates'!$H$1,R755)</f>
        <v>44652</v>
      </c>
      <c r="P755" s="11" t="str">
        <f t="shared" si="157"/>
        <v>Yes</v>
      </c>
      <c r="R755" s="256">
        <v>44287</v>
      </c>
      <c r="T755" s="64"/>
      <c r="U755" s="64"/>
      <c r="V755" s="64"/>
    </row>
    <row r="756" spans="1:22" x14ac:dyDescent="0.25">
      <c r="A756" s="100" t="s">
        <v>780</v>
      </c>
      <c r="B756" s="106" t="s">
        <v>1014</v>
      </c>
      <c r="C756" s="225" t="s">
        <v>778</v>
      </c>
      <c r="D756" s="100" t="s">
        <v>395</v>
      </c>
      <c r="E756" s="10"/>
      <c r="F756" s="30" t="s">
        <v>257</v>
      </c>
      <c r="G756" s="10"/>
      <c r="H756" s="10"/>
      <c r="I756" s="63">
        <v>94.15</v>
      </c>
      <c r="J756" s="10"/>
      <c r="K756" s="10"/>
      <c r="L756" s="262">
        <f t="shared" ref="L756:L819" si="158">L732</f>
        <v>98.38</v>
      </c>
      <c r="N756" s="63"/>
      <c r="O756" s="221">
        <f>IF(P756="Yes",'MD Rates'!$H$1,R756)</f>
        <v>44652</v>
      </c>
      <c r="P756" s="11" t="str">
        <f t="shared" si="157"/>
        <v>Yes</v>
      </c>
      <c r="R756" s="256">
        <v>44287</v>
      </c>
      <c r="T756" s="64"/>
      <c r="U756" s="64"/>
      <c r="V756" s="64"/>
    </row>
    <row r="757" spans="1:22" x14ac:dyDescent="0.25">
      <c r="A757" s="100" t="s">
        <v>780</v>
      </c>
      <c r="B757" s="106" t="s">
        <v>1014</v>
      </c>
      <c r="C757" s="225" t="s">
        <v>778</v>
      </c>
      <c r="D757" s="100" t="s">
        <v>395</v>
      </c>
      <c r="E757" s="10"/>
      <c r="F757" s="30" t="s">
        <v>258</v>
      </c>
      <c r="G757" s="10"/>
      <c r="H757" s="10"/>
      <c r="I757" s="63">
        <v>141.23000000000002</v>
      </c>
      <c r="J757" s="10"/>
      <c r="K757" s="10"/>
      <c r="L757" s="262">
        <f t="shared" si="158"/>
        <v>147.57</v>
      </c>
      <c r="N757" s="63"/>
      <c r="O757" s="221">
        <f>IF(P757="Yes",'MD Rates'!$H$1,R757)</f>
        <v>44652</v>
      </c>
      <c r="P757" s="11" t="str">
        <f t="shared" si="157"/>
        <v>Yes</v>
      </c>
      <c r="R757" s="256">
        <v>44287</v>
      </c>
      <c r="T757" s="64"/>
      <c r="U757" s="64"/>
      <c r="V757" s="64"/>
    </row>
    <row r="758" spans="1:22" x14ac:dyDescent="0.25">
      <c r="A758" s="100" t="s">
        <v>780</v>
      </c>
      <c r="B758" s="106" t="s">
        <v>1014</v>
      </c>
      <c r="C758" s="225" t="s">
        <v>778</v>
      </c>
      <c r="D758" s="100" t="s">
        <v>395</v>
      </c>
      <c r="E758" s="10"/>
      <c r="F758" s="30" t="s">
        <v>259</v>
      </c>
      <c r="G758" s="10"/>
      <c r="H758" s="10"/>
      <c r="I758" s="63">
        <v>188.31</v>
      </c>
      <c r="J758" s="10"/>
      <c r="K758" s="10"/>
      <c r="L758" s="262">
        <f t="shared" si="158"/>
        <v>196.76</v>
      </c>
      <c r="N758" s="63"/>
      <c r="O758" s="221">
        <f>IF(P758="Yes",'MD Rates'!$H$1,R758)</f>
        <v>44652</v>
      </c>
      <c r="P758" s="11" t="str">
        <f t="shared" si="157"/>
        <v>Yes</v>
      </c>
      <c r="R758" s="256">
        <v>44287</v>
      </c>
      <c r="T758" s="64"/>
      <c r="U758" s="64"/>
      <c r="V758" s="64"/>
    </row>
    <row r="759" spans="1:22" x14ac:dyDescent="0.25">
      <c r="A759" s="100" t="s">
        <v>780</v>
      </c>
      <c r="B759" s="106" t="s">
        <v>1014</v>
      </c>
      <c r="C759" s="225" t="s">
        <v>778</v>
      </c>
      <c r="D759" s="100" t="s">
        <v>395</v>
      </c>
      <c r="E759" s="10"/>
      <c r="F759" s="30" t="s">
        <v>260</v>
      </c>
      <c r="G759" s="10"/>
      <c r="H759" s="10"/>
      <c r="I759" s="63">
        <v>235.39000000000001</v>
      </c>
      <c r="J759" s="10"/>
      <c r="K759" s="10"/>
      <c r="L759" s="262">
        <f t="shared" si="158"/>
        <v>245.95</v>
      </c>
      <c r="N759" s="63"/>
      <c r="O759" s="221">
        <f>IF(P759="Yes",'MD Rates'!$H$1,R759)</f>
        <v>44652</v>
      </c>
      <c r="P759" s="11" t="str">
        <f t="shared" si="157"/>
        <v>Yes</v>
      </c>
      <c r="R759" s="256">
        <v>44287</v>
      </c>
      <c r="T759" s="64"/>
      <c r="U759" s="64"/>
      <c r="V759" s="64"/>
    </row>
    <row r="760" spans="1:22" x14ac:dyDescent="0.25">
      <c r="A760" s="100" t="s">
        <v>780</v>
      </c>
      <c r="B760" s="106" t="s">
        <v>1014</v>
      </c>
      <c r="C760" s="225" t="s">
        <v>778</v>
      </c>
      <c r="D760" s="100" t="s">
        <v>395</v>
      </c>
      <c r="E760" s="10"/>
      <c r="F760" s="30" t="s">
        <v>261</v>
      </c>
      <c r="G760" s="10"/>
      <c r="H760" s="10"/>
      <c r="I760" s="63">
        <v>143.59</v>
      </c>
      <c r="J760" s="10"/>
      <c r="K760" s="10"/>
      <c r="L760" s="262">
        <f t="shared" si="158"/>
        <v>150.05000000000001</v>
      </c>
      <c r="N760" s="63"/>
      <c r="O760" s="221">
        <f>IF(P760="Yes",'MD Rates'!$H$1,R760)</f>
        <v>44652</v>
      </c>
      <c r="P760" s="11" t="str">
        <f t="shared" si="157"/>
        <v>Yes</v>
      </c>
      <c r="R760" s="256">
        <v>44287</v>
      </c>
      <c r="T760" s="64"/>
      <c r="U760" s="64"/>
      <c r="V760" s="64"/>
    </row>
    <row r="761" spans="1:22" x14ac:dyDescent="0.25">
      <c r="A761" s="100" t="s">
        <v>780</v>
      </c>
      <c r="B761" s="106" t="s">
        <v>1014</v>
      </c>
      <c r="C761" s="225" t="s">
        <v>778</v>
      </c>
      <c r="D761" s="100" t="s">
        <v>395</v>
      </c>
      <c r="E761" s="10"/>
      <c r="F761" s="30" t="s">
        <v>262</v>
      </c>
      <c r="G761" s="10"/>
      <c r="H761" s="10"/>
      <c r="I761" s="63">
        <v>141.23000000000002</v>
      </c>
      <c r="J761" s="10"/>
      <c r="K761" s="10"/>
      <c r="L761" s="262">
        <f t="shared" si="158"/>
        <v>147.57</v>
      </c>
      <c r="N761" s="63"/>
      <c r="O761" s="221">
        <f>IF(P761="Yes",'MD Rates'!$H$1,R761)</f>
        <v>44652</v>
      </c>
      <c r="P761" s="11" t="str">
        <f t="shared" si="157"/>
        <v>Yes</v>
      </c>
      <c r="R761" s="256">
        <v>44287</v>
      </c>
      <c r="T761" s="64"/>
      <c r="U761" s="64"/>
      <c r="V761" s="64"/>
    </row>
    <row r="762" spans="1:22" x14ac:dyDescent="0.25">
      <c r="A762" s="100" t="s">
        <v>780</v>
      </c>
      <c r="B762" s="106" t="s">
        <v>1014</v>
      </c>
      <c r="C762" s="225" t="s">
        <v>778</v>
      </c>
      <c r="D762" s="100" t="s">
        <v>395</v>
      </c>
      <c r="E762" s="10"/>
      <c r="F762" s="30" t="s">
        <v>263</v>
      </c>
      <c r="G762" s="10"/>
      <c r="H762" s="10"/>
      <c r="I762" s="63">
        <v>188.3</v>
      </c>
      <c r="J762" s="10"/>
      <c r="K762" s="10"/>
      <c r="L762" s="262">
        <f t="shared" si="158"/>
        <v>196.76</v>
      </c>
      <c r="N762" s="63"/>
      <c r="O762" s="221">
        <f>IF(P762="Yes",'MD Rates'!$H$1,R762)</f>
        <v>44652</v>
      </c>
      <c r="P762" s="11" t="str">
        <f t="shared" si="157"/>
        <v>Yes</v>
      </c>
      <c r="R762" s="256">
        <v>44287</v>
      </c>
      <c r="T762" s="64"/>
      <c r="U762" s="64"/>
      <c r="V762" s="64"/>
    </row>
    <row r="763" spans="1:22" x14ac:dyDescent="0.25">
      <c r="A763" s="100" t="s">
        <v>780</v>
      </c>
      <c r="B763" s="106" t="s">
        <v>1014</v>
      </c>
      <c r="C763" s="225" t="s">
        <v>778</v>
      </c>
      <c r="D763" s="100" t="s">
        <v>395</v>
      </c>
      <c r="E763" s="10"/>
      <c r="F763" s="30" t="s">
        <v>264</v>
      </c>
      <c r="G763" s="10"/>
      <c r="H763" s="10"/>
      <c r="I763" s="63">
        <v>188.3</v>
      </c>
      <c r="J763" s="10"/>
      <c r="K763" s="10"/>
      <c r="L763" s="262">
        <f t="shared" si="158"/>
        <v>196.76</v>
      </c>
      <c r="N763" s="63"/>
      <c r="O763" s="221">
        <f>IF(P763="Yes",'MD Rates'!$H$1,R763)</f>
        <v>44652</v>
      </c>
      <c r="P763" s="11" t="str">
        <f t="shared" si="157"/>
        <v>Yes</v>
      </c>
      <c r="R763" s="256">
        <v>44287</v>
      </c>
      <c r="T763" s="64"/>
      <c r="U763" s="64"/>
      <c r="V763" s="64"/>
    </row>
    <row r="764" spans="1:22" x14ac:dyDescent="0.25">
      <c r="A764" s="100" t="s">
        <v>780</v>
      </c>
      <c r="B764" s="106" t="s">
        <v>1014</v>
      </c>
      <c r="C764" s="225" t="s">
        <v>778</v>
      </c>
      <c r="D764" s="100" t="s">
        <v>395</v>
      </c>
      <c r="E764" s="10"/>
      <c r="F764" s="30" t="s">
        <v>265</v>
      </c>
      <c r="G764" s="10"/>
      <c r="H764" s="10"/>
      <c r="I764" s="63">
        <v>282.45999999999998</v>
      </c>
      <c r="J764" s="10"/>
      <c r="K764" s="10"/>
      <c r="L764" s="262">
        <f t="shared" si="158"/>
        <v>295.17</v>
      </c>
      <c r="N764" s="63"/>
      <c r="O764" s="221">
        <f>IF(P764="Yes",'MD Rates'!$H$1,R764)</f>
        <v>44652</v>
      </c>
      <c r="P764" s="11" t="str">
        <f t="shared" si="157"/>
        <v>Yes</v>
      </c>
      <c r="R764" s="256">
        <v>44287</v>
      </c>
      <c r="T764" s="64"/>
      <c r="U764" s="64"/>
      <c r="V764" s="64"/>
    </row>
    <row r="765" spans="1:22" x14ac:dyDescent="0.25">
      <c r="A765" s="100" t="s">
        <v>780</v>
      </c>
      <c r="B765" s="106" t="s">
        <v>1014</v>
      </c>
      <c r="C765" s="225" t="s">
        <v>778</v>
      </c>
      <c r="D765" s="100" t="s">
        <v>395</v>
      </c>
      <c r="E765" s="10"/>
      <c r="F765" s="30" t="s">
        <v>266</v>
      </c>
      <c r="G765" s="10"/>
      <c r="H765" s="10"/>
      <c r="I765" s="63">
        <v>94.15</v>
      </c>
      <c r="J765" s="10"/>
      <c r="K765" s="10"/>
      <c r="L765" s="262">
        <f t="shared" si="158"/>
        <v>98.38</v>
      </c>
      <c r="N765" s="63"/>
      <c r="O765" s="221">
        <f>IF(P765="Yes",'MD Rates'!$H$1,R765)</f>
        <v>44652</v>
      </c>
      <c r="P765" s="11" t="str">
        <f t="shared" si="157"/>
        <v>Yes</v>
      </c>
      <c r="R765" s="256">
        <v>44287</v>
      </c>
      <c r="T765" s="64"/>
      <c r="U765" s="64"/>
      <c r="V765" s="64"/>
    </row>
    <row r="766" spans="1:22" x14ac:dyDescent="0.25">
      <c r="A766" s="100" t="s">
        <v>780</v>
      </c>
      <c r="B766" s="106" t="s">
        <v>1014</v>
      </c>
      <c r="C766" s="225" t="s">
        <v>778</v>
      </c>
      <c r="D766" s="100" t="s">
        <v>395</v>
      </c>
      <c r="E766" s="10"/>
      <c r="F766" s="30" t="s">
        <v>267</v>
      </c>
      <c r="G766" s="10"/>
      <c r="H766" s="10"/>
      <c r="I766" s="63">
        <v>117.73</v>
      </c>
      <c r="J766" s="10"/>
      <c r="K766" s="10"/>
      <c r="L766" s="262">
        <f t="shared" si="158"/>
        <v>123.03</v>
      </c>
      <c r="N766" s="63"/>
      <c r="O766" s="221">
        <f>IF(P766="Yes",'MD Rates'!$H$1,R766)</f>
        <v>44652</v>
      </c>
      <c r="P766" s="11" t="str">
        <f t="shared" si="157"/>
        <v>Yes</v>
      </c>
      <c r="R766" s="256">
        <v>44287</v>
      </c>
      <c r="T766" s="64"/>
      <c r="U766" s="64"/>
      <c r="V766" s="64"/>
    </row>
    <row r="767" spans="1:22" x14ac:dyDescent="0.25">
      <c r="A767" s="100" t="s">
        <v>780</v>
      </c>
      <c r="B767" s="106" t="s">
        <v>1014</v>
      </c>
      <c r="C767" s="225" t="s">
        <v>778</v>
      </c>
      <c r="D767" s="100" t="s">
        <v>395</v>
      </c>
      <c r="E767" s="10"/>
      <c r="F767" s="30" t="s">
        <v>268</v>
      </c>
      <c r="G767" s="10"/>
      <c r="H767" s="10"/>
      <c r="I767" s="63">
        <v>141.31</v>
      </c>
      <c r="J767" s="10"/>
      <c r="K767" s="10"/>
      <c r="L767" s="262">
        <f t="shared" si="158"/>
        <v>147.68</v>
      </c>
      <c r="N767" s="63"/>
      <c r="O767" s="221">
        <f>IF(P767="Yes",'MD Rates'!$H$1,R767)</f>
        <v>44652</v>
      </c>
      <c r="P767" s="11" t="str">
        <f t="shared" si="157"/>
        <v>Yes</v>
      </c>
      <c r="R767" s="256">
        <v>44287</v>
      </c>
      <c r="T767" s="64"/>
      <c r="U767" s="64"/>
      <c r="V767" s="64"/>
    </row>
    <row r="768" spans="1:22" x14ac:dyDescent="0.25">
      <c r="A768" s="100" t="s">
        <v>780</v>
      </c>
      <c r="B768" s="106" t="s">
        <v>1014</v>
      </c>
      <c r="C768" s="225" t="s">
        <v>778</v>
      </c>
      <c r="D768" s="100" t="s">
        <v>395</v>
      </c>
      <c r="E768" s="10"/>
      <c r="F768" s="30" t="s">
        <v>269</v>
      </c>
      <c r="G768" s="10"/>
      <c r="H768" s="10"/>
      <c r="I768" s="63">
        <v>164.89</v>
      </c>
      <c r="J768" s="10"/>
      <c r="K768" s="10"/>
      <c r="L768" s="262">
        <f t="shared" si="158"/>
        <v>172.32999999999998</v>
      </c>
      <c r="N768" s="63"/>
      <c r="O768" s="221">
        <f>IF(P768="Yes",'MD Rates'!$H$1,R768)</f>
        <v>44652</v>
      </c>
      <c r="P768" s="11" t="str">
        <f t="shared" si="157"/>
        <v>Yes</v>
      </c>
      <c r="R768" s="256">
        <v>44287</v>
      </c>
      <c r="T768" s="64"/>
      <c r="U768" s="64"/>
      <c r="V768" s="64"/>
    </row>
    <row r="769" spans="1:22" x14ac:dyDescent="0.25">
      <c r="A769" s="100" t="s">
        <v>780</v>
      </c>
      <c r="B769" s="106" t="s">
        <v>1014</v>
      </c>
      <c r="C769" s="225" t="s">
        <v>778</v>
      </c>
      <c r="D769" s="100" t="s">
        <v>395</v>
      </c>
      <c r="E769" s="10"/>
      <c r="F769" s="30" t="s">
        <v>270</v>
      </c>
      <c r="G769" s="10"/>
      <c r="H769" s="10"/>
      <c r="I769" s="63">
        <v>122.67</v>
      </c>
      <c r="J769" s="10"/>
      <c r="K769" s="10"/>
      <c r="L769" s="262">
        <f t="shared" si="158"/>
        <v>128.19</v>
      </c>
      <c r="N769" s="63"/>
      <c r="O769" s="221">
        <f>IF(P769="Yes",'MD Rates'!$H$1,R769)</f>
        <v>44652</v>
      </c>
      <c r="P769" s="11" t="str">
        <f t="shared" si="157"/>
        <v>Yes</v>
      </c>
      <c r="R769" s="256">
        <v>44287</v>
      </c>
      <c r="T769" s="64"/>
      <c r="U769" s="64"/>
      <c r="V769" s="64"/>
    </row>
    <row r="770" spans="1:22" x14ac:dyDescent="0.25">
      <c r="A770" s="100" t="s">
        <v>780</v>
      </c>
      <c r="B770" s="106" t="s">
        <v>1014</v>
      </c>
      <c r="C770" s="225" t="s">
        <v>778</v>
      </c>
      <c r="D770" s="100" t="s">
        <v>395</v>
      </c>
      <c r="E770" s="10"/>
      <c r="F770" s="30" t="s">
        <v>271</v>
      </c>
      <c r="G770" s="10"/>
      <c r="H770" s="10"/>
      <c r="I770" s="63">
        <v>141.23000000000002</v>
      </c>
      <c r="J770" s="10"/>
      <c r="K770" s="10"/>
      <c r="L770" s="262">
        <f t="shared" si="158"/>
        <v>147.57</v>
      </c>
      <c r="N770" s="63"/>
      <c r="O770" s="221">
        <f>IF(P770="Yes",'MD Rates'!$H$1,R770)</f>
        <v>44652</v>
      </c>
      <c r="P770" s="11" t="str">
        <f t="shared" si="157"/>
        <v>Yes</v>
      </c>
      <c r="R770" s="256">
        <v>44287</v>
      </c>
      <c r="T770" s="64"/>
      <c r="U770" s="64"/>
      <c r="V770" s="64"/>
    </row>
    <row r="771" spans="1:22" x14ac:dyDescent="0.25">
      <c r="A771" s="100" t="s">
        <v>780</v>
      </c>
      <c r="B771" s="106" t="s">
        <v>1014</v>
      </c>
      <c r="C771" s="225" t="s">
        <v>778</v>
      </c>
      <c r="D771" s="100" t="s">
        <v>395</v>
      </c>
      <c r="E771" s="10"/>
      <c r="F771" s="30" t="s">
        <v>272</v>
      </c>
      <c r="G771" s="10"/>
      <c r="H771" s="10"/>
      <c r="I771" s="63">
        <v>188.31</v>
      </c>
      <c r="J771" s="10"/>
      <c r="K771" s="10"/>
      <c r="L771" s="262">
        <f t="shared" si="158"/>
        <v>196.76</v>
      </c>
      <c r="N771" s="63"/>
      <c r="O771" s="221">
        <f>IF(P771="Yes",'MD Rates'!$H$1,R771)</f>
        <v>44652</v>
      </c>
      <c r="P771" s="11" t="str">
        <f t="shared" si="157"/>
        <v>Yes</v>
      </c>
      <c r="R771" s="256">
        <v>44287</v>
      </c>
      <c r="T771" s="64"/>
      <c r="U771" s="64"/>
      <c r="V771" s="64"/>
    </row>
    <row r="772" spans="1:22" x14ac:dyDescent="0.25">
      <c r="A772" s="100" t="s">
        <v>780</v>
      </c>
      <c r="B772" s="106" t="s">
        <v>1014</v>
      </c>
      <c r="C772" s="225" t="s">
        <v>778</v>
      </c>
      <c r="D772" s="100" t="s">
        <v>395</v>
      </c>
      <c r="E772" s="10"/>
      <c r="F772" s="30" t="s">
        <v>273</v>
      </c>
      <c r="G772" s="10"/>
      <c r="H772" s="10"/>
      <c r="I772" s="63">
        <v>164.81</v>
      </c>
      <c r="J772" s="10"/>
      <c r="K772" s="10"/>
      <c r="L772" s="262">
        <f t="shared" si="158"/>
        <v>172.22</v>
      </c>
      <c r="N772" s="63"/>
      <c r="O772" s="221">
        <f>IF(P772="Yes",'MD Rates'!$H$1,R772)</f>
        <v>44652</v>
      </c>
      <c r="P772" s="11" t="str">
        <f t="shared" si="157"/>
        <v>Yes</v>
      </c>
      <c r="R772" s="256">
        <v>44287</v>
      </c>
      <c r="T772" s="64"/>
      <c r="U772" s="64"/>
      <c r="V772" s="64"/>
    </row>
    <row r="773" spans="1:22" x14ac:dyDescent="0.25">
      <c r="A773" s="100" t="s">
        <v>780</v>
      </c>
      <c r="B773" s="106" t="s">
        <v>1014</v>
      </c>
      <c r="C773" s="225" t="s">
        <v>778</v>
      </c>
      <c r="D773" s="100" t="s">
        <v>395</v>
      </c>
      <c r="E773" s="10"/>
      <c r="F773" s="30" t="s">
        <v>274</v>
      </c>
      <c r="G773" s="10"/>
      <c r="H773" s="10"/>
      <c r="I773" s="63">
        <v>188.39000000000001</v>
      </c>
      <c r="J773" s="10"/>
      <c r="K773" s="10"/>
      <c r="L773" s="262">
        <f t="shared" si="158"/>
        <v>196.87</v>
      </c>
      <c r="N773" s="63"/>
      <c r="O773" s="221">
        <f>IF(P773="Yes",'MD Rates'!$H$1,R773)</f>
        <v>44652</v>
      </c>
      <c r="P773" s="11" t="str">
        <f t="shared" si="157"/>
        <v>Yes</v>
      </c>
      <c r="R773" s="256">
        <v>44287</v>
      </c>
      <c r="T773" s="64"/>
      <c r="U773" s="64"/>
      <c r="V773" s="64"/>
    </row>
    <row r="774" spans="1:22" x14ac:dyDescent="0.25">
      <c r="A774" s="100" t="s">
        <v>780</v>
      </c>
      <c r="B774" s="106" t="s">
        <v>1014</v>
      </c>
      <c r="C774" s="225" t="s">
        <v>778</v>
      </c>
      <c r="D774" s="100" t="s">
        <v>395</v>
      </c>
      <c r="E774" s="10"/>
      <c r="F774" s="30" t="s">
        <v>275</v>
      </c>
      <c r="G774" s="10"/>
      <c r="H774" s="10"/>
      <c r="I774" s="63">
        <v>211.97000000000003</v>
      </c>
      <c r="J774" s="10"/>
      <c r="K774" s="10"/>
      <c r="L774" s="262">
        <f t="shared" si="158"/>
        <v>221.51999999999998</v>
      </c>
      <c r="N774" s="63"/>
      <c r="O774" s="221">
        <f>IF(P774="Yes",'MD Rates'!$H$1,R774)</f>
        <v>44652</v>
      </c>
      <c r="P774" s="11" t="str">
        <f t="shared" si="157"/>
        <v>Yes</v>
      </c>
      <c r="R774" s="256">
        <v>44287</v>
      </c>
      <c r="T774" s="64"/>
      <c r="U774" s="64"/>
      <c r="V774" s="64"/>
    </row>
    <row r="775" spans="1:22" x14ac:dyDescent="0.25">
      <c r="A775" s="100" t="s">
        <v>780</v>
      </c>
      <c r="B775" s="106" t="s">
        <v>1014</v>
      </c>
      <c r="C775" s="225" t="s">
        <v>778</v>
      </c>
      <c r="D775" s="100" t="s">
        <v>395</v>
      </c>
      <c r="E775" s="10"/>
      <c r="F775" s="30" t="s">
        <v>276</v>
      </c>
      <c r="G775" s="10"/>
      <c r="H775" s="10"/>
      <c r="I775" s="63">
        <v>188.3</v>
      </c>
      <c r="J775" s="10"/>
      <c r="K775" s="10"/>
      <c r="L775" s="262">
        <f t="shared" si="158"/>
        <v>196.76</v>
      </c>
      <c r="N775" s="63"/>
      <c r="O775" s="221">
        <f>IF(P775="Yes",'MD Rates'!$H$1,R775)</f>
        <v>44652</v>
      </c>
      <c r="P775" s="11" t="str">
        <f t="shared" si="157"/>
        <v>Yes</v>
      </c>
      <c r="R775" s="256">
        <v>44287</v>
      </c>
      <c r="T775" s="64"/>
      <c r="U775" s="64"/>
      <c r="V775" s="64"/>
    </row>
    <row r="776" spans="1:22" x14ac:dyDescent="0.25">
      <c r="A776" s="100" t="s">
        <v>780</v>
      </c>
      <c r="B776" s="106" t="s">
        <v>1014</v>
      </c>
      <c r="C776" s="225" t="s">
        <v>778</v>
      </c>
      <c r="D776" s="100" t="s">
        <v>395</v>
      </c>
      <c r="E776" s="10"/>
      <c r="F776" s="30" t="s">
        <v>277</v>
      </c>
      <c r="G776" s="10"/>
      <c r="H776" s="10"/>
      <c r="I776" s="63">
        <v>211.88</v>
      </c>
      <c r="J776" s="10"/>
      <c r="K776" s="10"/>
      <c r="L776" s="262">
        <f t="shared" si="158"/>
        <v>221.41</v>
      </c>
      <c r="N776" s="63"/>
      <c r="O776" s="221">
        <f>IF(P776="Yes",'MD Rates'!$H$1,R776)</f>
        <v>44652</v>
      </c>
      <c r="P776" s="11" t="str">
        <f t="shared" si="157"/>
        <v>Yes</v>
      </c>
      <c r="R776" s="256">
        <v>44287</v>
      </c>
      <c r="T776" s="64"/>
      <c r="U776" s="64"/>
      <c r="V776" s="64"/>
    </row>
    <row r="777" spans="1:22" x14ac:dyDescent="0.25">
      <c r="A777" s="100" t="s">
        <v>780</v>
      </c>
      <c r="B777" s="106" t="s">
        <v>1014</v>
      </c>
      <c r="C777" s="225" t="s">
        <v>778</v>
      </c>
      <c r="D777" s="100" t="s">
        <v>395</v>
      </c>
      <c r="E777" s="10"/>
      <c r="F777" s="30" t="s">
        <v>278</v>
      </c>
      <c r="G777" s="10"/>
      <c r="H777" s="10"/>
      <c r="I777" s="63">
        <v>235.46</v>
      </c>
      <c r="J777" s="10"/>
      <c r="K777" s="10"/>
      <c r="L777" s="262">
        <f t="shared" si="158"/>
        <v>246.06</v>
      </c>
      <c r="N777" s="63"/>
      <c r="O777" s="221">
        <f>IF(P777="Yes",'MD Rates'!$H$1,R777)</f>
        <v>44652</v>
      </c>
      <c r="P777" s="11" t="str">
        <f t="shared" ref="P777:P840" si="159">IF(I777&lt;&gt;L777,"Yes","No")</f>
        <v>Yes</v>
      </c>
      <c r="R777" s="256">
        <v>44287</v>
      </c>
      <c r="T777" s="64"/>
      <c r="U777" s="64"/>
      <c r="V777" s="64"/>
    </row>
    <row r="778" spans="1:22" x14ac:dyDescent="0.25">
      <c r="A778" s="100" t="s">
        <v>780</v>
      </c>
      <c r="B778" s="106" t="s">
        <v>1014</v>
      </c>
      <c r="C778" s="225" t="s">
        <v>778</v>
      </c>
      <c r="D778" s="100" t="s">
        <v>395</v>
      </c>
      <c r="E778" s="10"/>
      <c r="F778" s="30" t="s">
        <v>279</v>
      </c>
      <c r="G778" s="10"/>
      <c r="H778" s="10"/>
      <c r="I778" s="63">
        <v>259.04000000000002</v>
      </c>
      <c r="J778" s="10"/>
      <c r="K778" s="10"/>
      <c r="L778" s="262">
        <f t="shared" si="158"/>
        <v>270.70999999999998</v>
      </c>
      <c r="N778" s="63"/>
      <c r="O778" s="221">
        <f>IF(P778="Yes",'MD Rates'!$H$1,R778)</f>
        <v>44652</v>
      </c>
      <c r="P778" s="11" t="str">
        <f t="shared" si="159"/>
        <v>Yes</v>
      </c>
      <c r="R778" s="256">
        <v>44287</v>
      </c>
      <c r="T778" s="64"/>
      <c r="U778" s="64"/>
      <c r="V778" s="64"/>
    </row>
    <row r="779" spans="1:22" x14ac:dyDescent="0.25">
      <c r="A779" s="100" t="s">
        <v>780</v>
      </c>
      <c r="B779" s="106" t="s">
        <v>1014</v>
      </c>
      <c r="C779" s="225" t="s">
        <v>778</v>
      </c>
      <c r="D779" s="100" t="s">
        <v>395</v>
      </c>
      <c r="E779" s="10"/>
      <c r="F779" s="30" t="s">
        <v>280</v>
      </c>
      <c r="G779" s="10"/>
      <c r="H779" s="10"/>
      <c r="I779" s="63">
        <v>47.08</v>
      </c>
      <c r="J779" s="10"/>
      <c r="K779" s="10"/>
      <c r="L779" s="262">
        <f t="shared" si="158"/>
        <v>49.19</v>
      </c>
      <c r="N779" s="63"/>
      <c r="O779" s="221">
        <f>IF(P779="Yes",'MD Rates'!$H$1,R779)</f>
        <v>44652</v>
      </c>
      <c r="P779" s="11" t="str">
        <f t="shared" si="159"/>
        <v>Yes</v>
      </c>
      <c r="R779" s="256">
        <v>44287</v>
      </c>
      <c r="T779" s="64"/>
      <c r="U779" s="64"/>
      <c r="V779" s="64"/>
    </row>
    <row r="780" spans="1:22" x14ac:dyDescent="0.25">
      <c r="A780" s="100" t="s">
        <v>780</v>
      </c>
      <c r="B780" s="106" t="s">
        <v>1014</v>
      </c>
      <c r="C780" s="225" t="s">
        <v>778</v>
      </c>
      <c r="D780" s="100" t="s">
        <v>414</v>
      </c>
      <c r="E780" s="10"/>
      <c r="F780" s="30" t="s">
        <v>257</v>
      </c>
      <c r="G780" s="10"/>
      <c r="H780" s="10"/>
      <c r="I780" s="63">
        <v>94.15</v>
      </c>
      <c r="J780" s="10"/>
      <c r="K780" s="10"/>
      <c r="L780" s="262">
        <f t="shared" si="158"/>
        <v>98.38</v>
      </c>
      <c r="N780" s="63"/>
      <c r="O780" s="221">
        <f>IF(P780="Yes",'MD Rates'!$H$1,R780)</f>
        <v>44652</v>
      </c>
      <c r="P780" s="11" t="str">
        <f t="shared" si="159"/>
        <v>Yes</v>
      </c>
      <c r="R780" s="256">
        <v>44287</v>
      </c>
      <c r="T780" s="64"/>
      <c r="U780" s="64"/>
      <c r="V780" s="64"/>
    </row>
    <row r="781" spans="1:22" x14ac:dyDescent="0.25">
      <c r="A781" s="100" t="s">
        <v>780</v>
      </c>
      <c r="B781" s="106" t="s">
        <v>1014</v>
      </c>
      <c r="C781" s="225" t="s">
        <v>778</v>
      </c>
      <c r="D781" s="100" t="s">
        <v>414</v>
      </c>
      <c r="E781" s="10"/>
      <c r="F781" s="30" t="s">
        <v>258</v>
      </c>
      <c r="G781" s="10"/>
      <c r="H781" s="10"/>
      <c r="I781" s="63">
        <v>141.23000000000002</v>
      </c>
      <c r="J781" s="10"/>
      <c r="K781" s="10"/>
      <c r="L781" s="262">
        <f t="shared" si="158"/>
        <v>147.57</v>
      </c>
      <c r="N781" s="63"/>
      <c r="O781" s="221">
        <f>IF(P781="Yes",'MD Rates'!$H$1,R781)</f>
        <v>44652</v>
      </c>
      <c r="P781" s="11" t="str">
        <f t="shared" si="159"/>
        <v>Yes</v>
      </c>
      <c r="R781" s="256">
        <v>44287</v>
      </c>
      <c r="T781" s="64"/>
      <c r="U781" s="64"/>
      <c r="V781" s="64"/>
    </row>
    <row r="782" spans="1:22" x14ac:dyDescent="0.25">
      <c r="A782" s="100" t="s">
        <v>780</v>
      </c>
      <c r="B782" s="106" t="s">
        <v>1014</v>
      </c>
      <c r="C782" s="225" t="s">
        <v>778</v>
      </c>
      <c r="D782" s="100" t="s">
        <v>414</v>
      </c>
      <c r="E782" s="10"/>
      <c r="F782" s="30" t="s">
        <v>259</v>
      </c>
      <c r="G782" s="10"/>
      <c r="H782" s="10"/>
      <c r="I782" s="63">
        <v>188.31</v>
      </c>
      <c r="J782" s="10"/>
      <c r="K782" s="10"/>
      <c r="L782" s="262">
        <f t="shared" si="158"/>
        <v>196.76</v>
      </c>
      <c r="N782" s="63"/>
      <c r="O782" s="221">
        <f>IF(P782="Yes",'MD Rates'!$H$1,R782)</f>
        <v>44652</v>
      </c>
      <c r="P782" s="11" t="str">
        <f t="shared" si="159"/>
        <v>Yes</v>
      </c>
      <c r="R782" s="256">
        <v>44287</v>
      </c>
      <c r="T782" s="64"/>
      <c r="U782" s="64"/>
      <c r="V782" s="64"/>
    </row>
    <row r="783" spans="1:22" x14ac:dyDescent="0.25">
      <c r="A783" s="100" t="s">
        <v>780</v>
      </c>
      <c r="B783" s="106" t="s">
        <v>1014</v>
      </c>
      <c r="C783" s="225" t="s">
        <v>778</v>
      </c>
      <c r="D783" s="100" t="s">
        <v>414</v>
      </c>
      <c r="E783" s="10"/>
      <c r="F783" s="30" t="s">
        <v>260</v>
      </c>
      <c r="G783" s="10"/>
      <c r="H783" s="10"/>
      <c r="I783" s="63">
        <v>235.39000000000001</v>
      </c>
      <c r="J783" s="10"/>
      <c r="K783" s="10"/>
      <c r="L783" s="262">
        <f t="shared" si="158"/>
        <v>245.95</v>
      </c>
      <c r="N783" s="63"/>
      <c r="O783" s="221">
        <f>IF(P783="Yes",'MD Rates'!$H$1,R783)</f>
        <v>44652</v>
      </c>
      <c r="P783" s="11" t="str">
        <f t="shared" si="159"/>
        <v>Yes</v>
      </c>
      <c r="R783" s="256">
        <v>44287</v>
      </c>
      <c r="T783" s="64"/>
      <c r="U783" s="64"/>
      <c r="V783" s="64"/>
    </row>
    <row r="784" spans="1:22" x14ac:dyDescent="0.25">
      <c r="A784" s="100" t="s">
        <v>780</v>
      </c>
      <c r="B784" s="106" t="s">
        <v>1014</v>
      </c>
      <c r="C784" s="225" t="s">
        <v>778</v>
      </c>
      <c r="D784" s="100" t="s">
        <v>414</v>
      </c>
      <c r="E784" s="10"/>
      <c r="F784" s="30" t="s">
        <v>261</v>
      </c>
      <c r="G784" s="10"/>
      <c r="H784" s="10"/>
      <c r="I784" s="63">
        <v>143.59</v>
      </c>
      <c r="J784" s="10"/>
      <c r="K784" s="10"/>
      <c r="L784" s="262">
        <f t="shared" si="158"/>
        <v>150.05000000000001</v>
      </c>
      <c r="N784" s="63"/>
      <c r="O784" s="221">
        <f>IF(P784="Yes",'MD Rates'!$H$1,R784)</f>
        <v>44652</v>
      </c>
      <c r="P784" s="11" t="str">
        <f t="shared" si="159"/>
        <v>Yes</v>
      </c>
      <c r="R784" s="256">
        <v>44287</v>
      </c>
      <c r="T784" s="64"/>
      <c r="U784" s="64"/>
      <c r="V784" s="64"/>
    </row>
    <row r="785" spans="1:22" x14ac:dyDescent="0.25">
      <c r="A785" s="100" t="s">
        <v>780</v>
      </c>
      <c r="B785" s="106" t="s">
        <v>1014</v>
      </c>
      <c r="C785" s="225" t="s">
        <v>778</v>
      </c>
      <c r="D785" s="100" t="s">
        <v>414</v>
      </c>
      <c r="E785" s="10"/>
      <c r="F785" s="30" t="s">
        <v>262</v>
      </c>
      <c r="G785" s="10"/>
      <c r="H785" s="10"/>
      <c r="I785" s="63">
        <v>141.23000000000002</v>
      </c>
      <c r="J785" s="10"/>
      <c r="K785" s="10"/>
      <c r="L785" s="262">
        <f t="shared" si="158"/>
        <v>147.57</v>
      </c>
      <c r="N785" s="63"/>
      <c r="O785" s="221">
        <f>IF(P785="Yes",'MD Rates'!$H$1,R785)</f>
        <v>44652</v>
      </c>
      <c r="P785" s="11" t="str">
        <f t="shared" si="159"/>
        <v>Yes</v>
      </c>
      <c r="R785" s="256">
        <v>44287</v>
      </c>
      <c r="T785" s="64"/>
      <c r="U785" s="64"/>
      <c r="V785" s="64"/>
    </row>
    <row r="786" spans="1:22" x14ac:dyDescent="0.25">
      <c r="A786" s="100" t="s">
        <v>780</v>
      </c>
      <c r="B786" s="106" t="s">
        <v>1014</v>
      </c>
      <c r="C786" s="225" t="s">
        <v>778</v>
      </c>
      <c r="D786" s="100" t="s">
        <v>414</v>
      </c>
      <c r="E786" s="10"/>
      <c r="F786" s="30" t="s">
        <v>263</v>
      </c>
      <c r="G786" s="10"/>
      <c r="H786" s="10"/>
      <c r="I786" s="63">
        <v>188.3</v>
      </c>
      <c r="J786" s="10"/>
      <c r="K786" s="10"/>
      <c r="L786" s="262">
        <f t="shared" si="158"/>
        <v>196.76</v>
      </c>
      <c r="N786" s="63"/>
      <c r="O786" s="221">
        <f>IF(P786="Yes",'MD Rates'!$H$1,R786)</f>
        <v>44652</v>
      </c>
      <c r="P786" s="11" t="str">
        <f t="shared" si="159"/>
        <v>Yes</v>
      </c>
      <c r="R786" s="256">
        <v>44287</v>
      </c>
      <c r="T786" s="64"/>
      <c r="U786" s="64"/>
      <c r="V786" s="64"/>
    </row>
    <row r="787" spans="1:22" x14ac:dyDescent="0.25">
      <c r="A787" s="100" t="s">
        <v>780</v>
      </c>
      <c r="B787" s="106" t="s">
        <v>1014</v>
      </c>
      <c r="C787" s="225" t="s">
        <v>778</v>
      </c>
      <c r="D787" s="100" t="s">
        <v>414</v>
      </c>
      <c r="E787" s="10"/>
      <c r="F787" s="30" t="s">
        <v>264</v>
      </c>
      <c r="G787" s="10"/>
      <c r="H787" s="10"/>
      <c r="I787" s="63">
        <v>188.3</v>
      </c>
      <c r="J787" s="10"/>
      <c r="K787" s="10"/>
      <c r="L787" s="262">
        <f t="shared" si="158"/>
        <v>196.76</v>
      </c>
      <c r="N787" s="63"/>
      <c r="O787" s="221">
        <f>IF(P787="Yes",'MD Rates'!$H$1,R787)</f>
        <v>44652</v>
      </c>
      <c r="P787" s="11" t="str">
        <f t="shared" si="159"/>
        <v>Yes</v>
      </c>
      <c r="R787" s="256">
        <v>44287</v>
      </c>
      <c r="T787" s="64"/>
      <c r="U787" s="64"/>
      <c r="V787" s="64"/>
    </row>
    <row r="788" spans="1:22" x14ac:dyDescent="0.25">
      <c r="A788" s="100" t="s">
        <v>780</v>
      </c>
      <c r="B788" s="106" t="s">
        <v>1014</v>
      </c>
      <c r="C788" s="225" t="s">
        <v>778</v>
      </c>
      <c r="D788" s="100" t="s">
        <v>414</v>
      </c>
      <c r="E788" s="10"/>
      <c r="F788" s="30" t="s">
        <v>265</v>
      </c>
      <c r="G788" s="10"/>
      <c r="H788" s="10"/>
      <c r="I788" s="63">
        <v>282.45999999999998</v>
      </c>
      <c r="J788" s="10"/>
      <c r="K788" s="10"/>
      <c r="L788" s="262">
        <f t="shared" si="158"/>
        <v>295.17</v>
      </c>
      <c r="N788" s="63"/>
      <c r="O788" s="221">
        <f>IF(P788="Yes",'MD Rates'!$H$1,R788)</f>
        <v>44652</v>
      </c>
      <c r="P788" s="11" t="str">
        <f t="shared" si="159"/>
        <v>Yes</v>
      </c>
      <c r="R788" s="256">
        <v>44287</v>
      </c>
      <c r="T788" s="64"/>
      <c r="U788" s="64"/>
      <c r="V788" s="64"/>
    </row>
    <row r="789" spans="1:22" x14ac:dyDescent="0.25">
      <c r="A789" s="100" t="s">
        <v>780</v>
      </c>
      <c r="B789" s="106" t="s">
        <v>1014</v>
      </c>
      <c r="C789" s="225" t="s">
        <v>778</v>
      </c>
      <c r="D789" s="100" t="s">
        <v>414</v>
      </c>
      <c r="E789" s="10"/>
      <c r="F789" s="30" t="s">
        <v>266</v>
      </c>
      <c r="G789" s="10"/>
      <c r="H789" s="10"/>
      <c r="I789" s="63">
        <v>94.15</v>
      </c>
      <c r="J789" s="10"/>
      <c r="K789" s="10"/>
      <c r="L789" s="262">
        <f t="shared" si="158"/>
        <v>98.38</v>
      </c>
      <c r="N789" s="63"/>
      <c r="O789" s="221">
        <f>IF(P789="Yes",'MD Rates'!$H$1,R789)</f>
        <v>44652</v>
      </c>
      <c r="P789" s="11" t="str">
        <f t="shared" si="159"/>
        <v>Yes</v>
      </c>
      <c r="R789" s="256">
        <v>44287</v>
      </c>
      <c r="T789" s="64"/>
      <c r="U789" s="64"/>
      <c r="V789" s="64"/>
    </row>
    <row r="790" spans="1:22" x14ac:dyDescent="0.25">
      <c r="A790" s="100" t="s">
        <v>780</v>
      </c>
      <c r="B790" s="106" t="s">
        <v>1014</v>
      </c>
      <c r="C790" s="225" t="s">
        <v>778</v>
      </c>
      <c r="D790" s="100" t="s">
        <v>414</v>
      </c>
      <c r="E790" s="10"/>
      <c r="F790" s="30" t="s">
        <v>267</v>
      </c>
      <c r="G790" s="10"/>
      <c r="H790" s="10"/>
      <c r="I790" s="63">
        <v>117.73</v>
      </c>
      <c r="J790" s="10"/>
      <c r="K790" s="10"/>
      <c r="L790" s="262">
        <f t="shared" si="158"/>
        <v>123.03</v>
      </c>
      <c r="N790" s="63"/>
      <c r="O790" s="221">
        <f>IF(P790="Yes",'MD Rates'!$H$1,R790)</f>
        <v>44652</v>
      </c>
      <c r="P790" s="11" t="str">
        <f t="shared" si="159"/>
        <v>Yes</v>
      </c>
      <c r="R790" s="256">
        <v>44287</v>
      </c>
      <c r="T790" s="64"/>
      <c r="U790" s="64"/>
      <c r="V790" s="64"/>
    </row>
    <row r="791" spans="1:22" x14ac:dyDescent="0.25">
      <c r="A791" s="100" t="s">
        <v>780</v>
      </c>
      <c r="B791" s="106" t="s">
        <v>1014</v>
      </c>
      <c r="C791" s="225" t="s">
        <v>778</v>
      </c>
      <c r="D791" s="100" t="s">
        <v>414</v>
      </c>
      <c r="E791" s="10"/>
      <c r="F791" s="30" t="s">
        <v>268</v>
      </c>
      <c r="G791" s="10"/>
      <c r="H791" s="10"/>
      <c r="I791" s="63">
        <v>141.31</v>
      </c>
      <c r="J791" s="10"/>
      <c r="K791" s="10"/>
      <c r="L791" s="262">
        <f t="shared" si="158"/>
        <v>147.68</v>
      </c>
      <c r="N791" s="63"/>
      <c r="O791" s="221">
        <f>IF(P791="Yes",'MD Rates'!$H$1,R791)</f>
        <v>44652</v>
      </c>
      <c r="P791" s="11" t="str">
        <f t="shared" si="159"/>
        <v>Yes</v>
      </c>
      <c r="R791" s="256">
        <v>44287</v>
      </c>
      <c r="T791" s="64"/>
      <c r="U791" s="64"/>
      <c r="V791" s="64"/>
    </row>
    <row r="792" spans="1:22" x14ac:dyDescent="0.25">
      <c r="A792" s="100" t="s">
        <v>780</v>
      </c>
      <c r="B792" s="106" t="s">
        <v>1014</v>
      </c>
      <c r="C792" s="225" t="s">
        <v>778</v>
      </c>
      <c r="D792" s="100" t="s">
        <v>414</v>
      </c>
      <c r="E792" s="10"/>
      <c r="F792" s="30" t="s">
        <v>269</v>
      </c>
      <c r="G792" s="10"/>
      <c r="H792" s="10"/>
      <c r="I792" s="63">
        <v>164.89</v>
      </c>
      <c r="J792" s="10"/>
      <c r="K792" s="10"/>
      <c r="L792" s="262">
        <f t="shared" si="158"/>
        <v>172.32999999999998</v>
      </c>
      <c r="N792" s="63"/>
      <c r="O792" s="221">
        <f>IF(P792="Yes",'MD Rates'!$H$1,R792)</f>
        <v>44652</v>
      </c>
      <c r="P792" s="11" t="str">
        <f t="shared" si="159"/>
        <v>Yes</v>
      </c>
      <c r="R792" s="256">
        <v>44287</v>
      </c>
      <c r="T792" s="64"/>
      <c r="U792" s="64"/>
      <c r="V792" s="64"/>
    </row>
    <row r="793" spans="1:22" x14ac:dyDescent="0.25">
      <c r="A793" s="100" t="s">
        <v>780</v>
      </c>
      <c r="B793" s="106" t="s">
        <v>1014</v>
      </c>
      <c r="C793" s="225" t="s">
        <v>778</v>
      </c>
      <c r="D793" s="100" t="s">
        <v>414</v>
      </c>
      <c r="E793" s="10"/>
      <c r="F793" s="30" t="s">
        <v>270</v>
      </c>
      <c r="G793" s="10"/>
      <c r="H793" s="10"/>
      <c r="I793" s="63">
        <v>122.67</v>
      </c>
      <c r="J793" s="10"/>
      <c r="K793" s="10"/>
      <c r="L793" s="262">
        <f t="shared" si="158"/>
        <v>128.19</v>
      </c>
      <c r="N793" s="63"/>
      <c r="O793" s="221">
        <f>IF(P793="Yes",'MD Rates'!$H$1,R793)</f>
        <v>44652</v>
      </c>
      <c r="P793" s="11" t="str">
        <f t="shared" si="159"/>
        <v>Yes</v>
      </c>
      <c r="R793" s="256">
        <v>44287</v>
      </c>
      <c r="T793" s="64"/>
      <c r="U793" s="64"/>
      <c r="V793" s="64"/>
    </row>
    <row r="794" spans="1:22" x14ac:dyDescent="0.25">
      <c r="A794" s="100" t="s">
        <v>780</v>
      </c>
      <c r="B794" s="106" t="s">
        <v>1014</v>
      </c>
      <c r="C794" s="225" t="s">
        <v>778</v>
      </c>
      <c r="D794" s="100" t="s">
        <v>414</v>
      </c>
      <c r="E794" s="10"/>
      <c r="F794" s="30" t="s">
        <v>271</v>
      </c>
      <c r="G794" s="10"/>
      <c r="H794" s="10"/>
      <c r="I794" s="63">
        <v>141.23000000000002</v>
      </c>
      <c r="J794" s="10"/>
      <c r="K794" s="10"/>
      <c r="L794" s="262">
        <f t="shared" si="158"/>
        <v>147.57</v>
      </c>
      <c r="N794" s="63"/>
      <c r="O794" s="221">
        <f>IF(P794="Yes",'MD Rates'!$H$1,R794)</f>
        <v>44652</v>
      </c>
      <c r="P794" s="11" t="str">
        <f t="shared" si="159"/>
        <v>Yes</v>
      </c>
      <c r="R794" s="256">
        <v>44287</v>
      </c>
      <c r="T794" s="64"/>
      <c r="U794" s="64"/>
      <c r="V794" s="64"/>
    </row>
    <row r="795" spans="1:22" x14ac:dyDescent="0.25">
      <c r="A795" s="100" t="s">
        <v>780</v>
      </c>
      <c r="B795" s="106" t="s">
        <v>1014</v>
      </c>
      <c r="C795" s="225" t="s">
        <v>778</v>
      </c>
      <c r="D795" s="100" t="s">
        <v>414</v>
      </c>
      <c r="E795" s="10"/>
      <c r="F795" s="30" t="s">
        <v>272</v>
      </c>
      <c r="G795" s="10"/>
      <c r="H795" s="10"/>
      <c r="I795" s="63">
        <v>188.31</v>
      </c>
      <c r="J795" s="10"/>
      <c r="K795" s="10"/>
      <c r="L795" s="262">
        <f t="shared" si="158"/>
        <v>196.76</v>
      </c>
      <c r="N795" s="63"/>
      <c r="O795" s="221">
        <f>IF(P795="Yes",'MD Rates'!$H$1,R795)</f>
        <v>44652</v>
      </c>
      <c r="P795" s="11" t="str">
        <f t="shared" si="159"/>
        <v>Yes</v>
      </c>
      <c r="R795" s="256">
        <v>44287</v>
      </c>
      <c r="T795" s="64"/>
      <c r="U795" s="64"/>
      <c r="V795" s="64"/>
    </row>
    <row r="796" spans="1:22" x14ac:dyDescent="0.25">
      <c r="A796" s="100" t="s">
        <v>780</v>
      </c>
      <c r="B796" s="106" t="s">
        <v>1014</v>
      </c>
      <c r="C796" s="225" t="s">
        <v>778</v>
      </c>
      <c r="D796" s="100" t="s">
        <v>414</v>
      </c>
      <c r="E796" s="10"/>
      <c r="F796" s="30" t="s">
        <v>273</v>
      </c>
      <c r="G796" s="10"/>
      <c r="H796" s="10"/>
      <c r="I796" s="63">
        <v>164.81</v>
      </c>
      <c r="J796" s="10"/>
      <c r="K796" s="10"/>
      <c r="L796" s="262">
        <f t="shared" si="158"/>
        <v>172.22</v>
      </c>
      <c r="N796" s="63"/>
      <c r="O796" s="221">
        <f>IF(P796="Yes",'MD Rates'!$H$1,R796)</f>
        <v>44652</v>
      </c>
      <c r="P796" s="11" t="str">
        <f t="shared" si="159"/>
        <v>Yes</v>
      </c>
      <c r="R796" s="256">
        <v>44287</v>
      </c>
      <c r="T796" s="64"/>
      <c r="U796" s="64"/>
      <c r="V796" s="64"/>
    </row>
    <row r="797" spans="1:22" x14ac:dyDescent="0.25">
      <c r="A797" s="100" t="s">
        <v>780</v>
      </c>
      <c r="B797" s="106" t="s">
        <v>1014</v>
      </c>
      <c r="C797" s="225" t="s">
        <v>778</v>
      </c>
      <c r="D797" s="100" t="s">
        <v>414</v>
      </c>
      <c r="E797" s="10"/>
      <c r="F797" s="30" t="s">
        <v>274</v>
      </c>
      <c r="G797" s="10"/>
      <c r="H797" s="10"/>
      <c r="I797" s="63">
        <v>188.39000000000001</v>
      </c>
      <c r="J797" s="10"/>
      <c r="K797" s="10"/>
      <c r="L797" s="262">
        <f t="shared" si="158"/>
        <v>196.87</v>
      </c>
      <c r="N797" s="63"/>
      <c r="O797" s="221">
        <f>IF(P797="Yes",'MD Rates'!$H$1,R797)</f>
        <v>44652</v>
      </c>
      <c r="P797" s="11" t="str">
        <f t="shared" si="159"/>
        <v>Yes</v>
      </c>
      <c r="R797" s="256">
        <v>44287</v>
      </c>
      <c r="T797" s="64"/>
      <c r="U797" s="64"/>
      <c r="V797" s="64"/>
    </row>
    <row r="798" spans="1:22" x14ac:dyDescent="0.25">
      <c r="A798" s="100" t="s">
        <v>780</v>
      </c>
      <c r="B798" s="106" t="s">
        <v>1014</v>
      </c>
      <c r="C798" s="225" t="s">
        <v>778</v>
      </c>
      <c r="D798" s="100" t="s">
        <v>414</v>
      </c>
      <c r="E798" s="10"/>
      <c r="F798" s="30" t="s">
        <v>275</v>
      </c>
      <c r="G798" s="10"/>
      <c r="H798" s="10"/>
      <c r="I798" s="63">
        <v>211.97000000000003</v>
      </c>
      <c r="J798" s="10"/>
      <c r="K798" s="10"/>
      <c r="L798" s="262">
        <f t="shared" si="158"/>
        <v>221.51999999999998</v>
      </c>
      <c r="N798" s="63"/>
      <c r="O798" s="221">
        <f>IF(P798="Yes",'MD Rates'!$H$1,R798)</f>
        <v>44652</v>
      </c>
      <c r="P798" s="11" t="str">
        <f t="shared" si="159"/>
        <v>Yes</v>
      </c>
      <c r="R798" s="256">
        <v>44287</v>
      </c>
      <c r="T798" s="64"/>
      <c r="U798" s="64"/>
      <c r="V798" s="64"/>
    </row>
    <row r="799" spans="1:22" x14ac:dyDescent="0.25">
      <c r="A799" s="100" t="s">
        <v>780</v>
      </c>
      <c r="B799" s="106" t="s">
        <v>1014</v>
      </c>
      <c r="C799" s="225" t="s">
        <v>778</v>
      </c>
      <c r="D799" s="100" t="s">
        <v>414</v>
      </c>
      <c r="E799" s="10"/>
      <c r="F799" s="30" t="s">
        <v>276</v>
      </c>
      <c r="G799" s="10"/>
      <c r="H799" s="10"/>
      <c r="I799" s="63">
        <v>188.3</v>
      </c>
      <c r="J799" s="10"/>
      <c r="K799" s="10"/>
      <c r="L799" s="262">
        <f t="shared" si="158"/>
        <v>196.76</v>
      </c>
      <c r="N799" s="63"/>
      <c r="O799" s="221">
        <f>IF(P799="Yes",'MD Rates'!$H$1,R799)</f>
        <v>44652</v>
      </c>
      <c r="P799" s="11" t="str">
        <f t="shared" si="159"/>
        <v>Yes</v>
      </c>
      <c r="R799" s="256">
        <v>44287</v>
      </c>
      <c r="T799" s="64"/>
      <c r="U799" s="64"/>
      <c r="V799" s="64"/>
    </row>
    <row r="800" spans="1:22" x14ac:dyDescent="0.25">
      <c r="A800" s="100" t="s">
        <v>780</v>
      </c>
      <c r="B800" s="106" t="s">
        <v>1014</v>
      </c>
      <c r="C800" s="225" t="s">
        <v>778</v>
      </c>
      <c r="D800" s="100" t="s">
        <v>414</v>
      </c>
      <c r="E800" s="10"/>
      <c r="F800" s="30" t="s">
        <v>277</v>
      </c>
      <c r="G800" s="10"/>
      <c r="H800" s="10"/>
      <c r="I800" s="63">
        <v>211.88</v>
      </c>
      <c r="J800" s="10"/>
      <c r="K800" s="10"/>
      <c r="L800" s="262">
        <f t="shared" si="158"/>
        <v>221.41</v>
      </c>
      <c r="N800" s="63"/>
      <c r="O800" s="221">
        <f>IF(P800="Yes",'MD Rates'!$H$1,R800)</f>
        <v>44652</v>
      </c>
      <c r="P800" s="11" t="str">
        <f t="shared" si="159"/>
        <v>Yes</v>
      </c>
      <c r="R800" s="256">
        <v>44287</v>
      </c>
      <c r="T800" s="64"/>
      <c r="U800" s="64"/>
      <c r="V800" s="64"/>
    </row>
    <row r="801" spans="1:22" x14ac:dyDescent="0.25">
      <c r="A801" s="100" t="s">
        <v>780</v>
      </c>
      <c r="B801" s="106" t="s">
        <v>1014</v>
      </c>
      <c r="C801" s="225" t="s">
        <v>778</v>
      </c>
      <c r="D801" s="100" t="s">
        <v>414</v>
      </c>
      <c r="E801" s="10"/>
      <c r="F801" s="30" t="s">
        <v>278</v>
      </c>
      <c r="G801" s="10"/>
      <c r="H801" s="10"/>
      <c r="I801" s="63">
        <v>235.46</v>
      </c>
      <c r="J801" s="10"/>
      <c r="K801" s="10"/>
      <c r="L801" s="262">
        <f t="shared" si="158"/>
        <v>246.06</v>
      </c>
      <c r="N801" s="63"/>
      <c r="O801" s="221">
        <f>IF(P801="Yes",'MD Rates'!$H$1,R801)</f>
        <v>44652</v>
      </c>
      <c r="P801" s="11" t="str">
        <f t="shared" si="159"/>
        <v>Yes</v>
      </c>
      <c r="R801" s="256">
        <v>44287</v>
      </c>
      <c r="T801" s="64"/>
      <c r="U801" s="64"/>
      <c r="V801" s="64"/>
    </row>
    <row r="802" spans="1:22" x14ac:dyDescent="0.25">
      <c r="A802" s="100" t="s">
        <v>780</v>
      </c>
      <c r="B802" s="106" t="s">
        <v>1014</v>
      </c>
      <c r="C802" s="225" t="s">
        <v>778</v>
      </c>
      <c r="D802" s="100" t="s">
        <v>414</v>
      </c>
      <c r="E802" s="10"/>
      <c r="F802" s="30" t="s">
        <v>279</v>
      </c>
      <c r="G802" s="10"/>
      <c r="H802" s="10"/>
      <c r="I802" s="63">
        <v>259.04000000000002</v>
      </c>
      <c r="J802" s="10"/>
      <c r="K802" s="10"/>
      <c r="L802" s="262">
        <f t="shared" si="158"/>
        <v>270.70999999999998</v>
      </c>
      <c r="N802" s="63"/>
      <c r="O802" s="221">
        <f>IF(P802="Yes",'MD Rates'!$H$1,R802)</f>
        <v>44652</v>
      </c>
      <c r="P802" s="11" t="str">
        <f t="shared" si="159"/>
        <v>Yes</v>
      </c>
      <c r="R802" s="256">
        <v>44287</v>
      </c>
      <c r="T802" s="64"/>
      <c r="U802" s="64"/>
      <c r="V802" s="64"/>
    </row>
    <row r="803" spans="1:22" x14ac:dyDescent="0.25">
      <c r="A803" s="100" t="s">
        <v>780</v>
      </c>
      <c r="B803" s="106" t="s">
        <v>1014</v>
      </c>
      <c r="C803" s="225" t="s">
        <v>778</v>
      </c>
      <c r="D803" s="100" t="s">
        <v>414</v>
      </c>
      <c r="E803" s="10"/>
      <c r="F803" s="30" t="s">
        <v>280</v>
      </c>
      <c r="G803" s="10"/>
      <c r="H803" s="10"/>
      <c r="I803" s="63">
        <v>47.08</v>
      </c>
      <c r="J803" s="10"/>
      <c r="K803" s="10"/>
      <c r="L803" s="262">
        <f t="shared" si="158"/>
        <v>49.19</v>
      </c>
      <c r="N803" s="63"/>
      <c r="O803" s="221">
        <f>IF(P803="Yes",'MD Rates'!$H$1,R803)</f>
        <v>44652</v>
      </c>
      <c r="P803" s="11" t="str">
        <f t="shared" si="159"/>
        <v>Yes</v>
      </c>
      <c r="R803" s="256">
        <v>44287</v>
      </c>
      <c r="T803" s="64"/>
      <c r="U803" s="64"/>
      <c r="V803" s="64"/>
    </row>
    <row r="804" spans="1:22" x14ac:dyDescent="0.25">
      <c r="A804" s="104" t="s">
        <v>780</v>
      </c>
      <c r="B804" s="106" t="s">
        <v>1014</v>
      </c>
      <c r="C804" s="225" t="s">
        <v>778</v>
      </c>
      <c r="D804" s="100" t="s">
        <v>393</v>
      </c>
      <c r="E804" s="10"/>
      <c r="F804" s="30" t="s">
        <v>257</v>
      </c>
      <c r="G804" s="10"/>
      <c r="H804" s="10"/>
      <c r="I804" s="63">
        <v>94.15</v>
      </c>
      <c r="J804" s="10"/>
      <c r="K804" s="10"/>
      <c r="L804" s="262">
        <f t="shared" si="158"/>
        <v>98.38</v>
      </c>
      <c r="M804" s="10"/>
      <c r="N804" s="63"/>
      <c r="O804" s="221">
        <f>IF(P804="Yes",'MD Rates'!$H$1,R804)</f>
        <v>44652</v>
      </c>
      <c r="P804" s="11" t="str">
        <f t="shared" si="159"/>
        <v>Yes</v>
      </c>
      <c r="R804" s="256">
        <v>44287</v>
      </c>
      <c r="T804" s="64"/>
      <c r="U804" s="64"/>
      <c r="V804" s="64"/>
    </row>
    <row r="805" spans="1:22" x14ac:dyDescent="0.25">
      <c r="A805" s="104" t="s">
        <v>780</v>
      </c>
      <c r="B805" s="106" t="s">
        <v>1014</v>
      </c>
      <c r="C805" s="225" t="s">
        <v>778</v>
      </c>
      <c r="D805" s="100" t="s">
        <v>393</v>
      </c>
      <c r="E805" s="10"/>
      <c r="F805" s="30" t="s">
        <v>258</v>
      </c>
      <c r="G805" s="10"/>
      <c r="H805" s="10"/>
      <c r="I805" s="63">
        <v>141.23000000000002</v>
      </c>
      <c r="J805" s="10"/>
      <c r="K805" s="10"/>
      <c r="L805" s="262">
        <f t="shared" si="158"/>
        <v>147.57</v>
      </c>
      <c r="M805" s="10"/>
      <c r="N805" s="63"/>
      <c r="O805" s="221">
        <f>IF(P805="Yes",'MD Rates'!$H$1,R805)</f>
        <v>44652</v>
      </c>
      <c r="P805" s="11" t="str">
        <f t="shared" si="159"/>
        <v>Yes</v>
      </c>
      <c r="R805" s="256">
        <v>44287</v>
      </c>
      <c r="T805" s="64"/>
      <c r="U805" s="64"/>
      <c r="V805" s="64"/>
    </row>
    <row r="806" spans="1:22" x14ac:dyDescent="0.25">
      <c r="A806" s="104" t="s">
        <v>780</v>
      </c>
      <c r="B806" s="106" t="s">
        <v>1014</v>
      </c>
      <c r="C806" s="225" t="s">
        <v>778</v>
      </c>
      <c r="D806" s="100" t="s">
        <v>393</v>
      </c>
      <c r="E806" s="10"/>
      <c r="F806" s="30" t="s">
        <v>259</v>
      </c>
      <c r="G806" s="10"/>
      <c r="H806" s="10"/>
      <c r="I806" s="63">
        <v>188.31</v>
      </c>
      <c r="J806" s="10"/>
      <c r="K806" s="10"/>
      <c r="L806" s="262">
        <f t="shared" si="158"/>
        <v>196.76</v>
      </c>
      <c r="M806" s="10"/>
      <c r="N806" s="63"/>
      <c r="O806" s="221">
        <f>IF(P806="Yes",'MD Rates'!$H$1,R806)</f>
        <v>44652</v>
      </c>
      <c r="P806" s="11" t="str">
        <f t="shared" si="159"/>
        <v>Yes</v>
      </c>
      <c r="R806" s="256">
        <v>44287</v>
      </c>
      <c r="T806" s="64"/>
      <c r="U806" s="64"/>
      <c r="V806" s="64"/>
    </row>
    <row r="807" spans="1:22" x14ac:dyDescent="0.25">
      <c r="A807" s="104" t="s">
        <v>780</v>
      </c>
      <c r="B807" s="106" t="s">
        <v>1014</v>
      </c>
      <c r="C807" s="225" t="s">
        <v>778</v>
      </c>
      <c r="D807" s="100" t="s">
        <v>393</v>
      </c>
      <c r="E807" s="10"/>
      <c r="F807" s="30" t="s">
        <v>260</v>
      </c>
      <c r="G807" s="10"/>
      <c r="H807" s="10"/>
      <c r="I807" s="63">
        <v>235.39000000000001</v>
      </c>
      <c r="J807" s="10"/>
      <c r="K807" s="10"/>
      <c r="L807" s="262">
        <f t="shared" si="158"/>
        <v>245.95</v>
      </c>
      <c r="M807" s="10"/>
      <c r="N807" s="63"/>
      <c r="O807" s="221">
        <f>IF(P807="Yes",'MD Rates'!$H$1,R807)</f>
        <v>44652</v>
      </c>
      <c r="P807" s="11" t="str">
        <f t="shared" si="159"/>
        <v>Yes</v>
      </c>
      <c r="R807" s="256">
        <v>44287</v>
      </c>
      <c r="T807" s="64"/>
      <c r="U807" s="64"/>
      <c r="V807" s="64"/>
    </row>
    <row r="808" spans="1:22" x14ac:dyDescent="0.25">
      <c r="A808" s="104" t="s">
        <v>780</v>
      </c>
      <c r="B808" s="106" t="s">
        <v>1014</v>
      </c>
      <c r="C808" s="225" t="s">
        <v>778</v>
      </c>
      <c r="D808" s="100" t="s">
        <v>393</v>
      </c>
      <c r="E808" s="10"/>
      <c r="F808" s="30" t="s">
        <v>261</v>
      </c>
      <c r="G808" s="10"/>
      <c r="H808" s="10"/>
      <c r="I808" s="63">
        <v>143.59</v>
      </c>
      <c r="J808" s="10"/>
      <c r="K808" s="10"/>
      <c r="L808" s="262">
        <f t="shared" si="158"/>
        <v>150.05000000000001</v>
      </c>
      <c r="M808" s="10"/>
      <c r="N808" s="63"/>
      <c r="O808" s="221">
        <f>IF(P808="Yes",'MD Rates'!$H$1,R808)</f>
        <v>44652</v>
      </c>
      <c r="P808" s="11" t="str">
        <f t="shared" si="159"/>
        <v>Yes</v>
      </c>
      <c r="R808" s="256">
        <v>44287</v>
      </c>
      <c r="T808" s="64"/>
      <c r="U808" s="64"/>
      <c r="V808" s="64"/>
    </row>
    <row r="809" spans="1:22" x14ac:dyDescent="0.25">
      <c r="A809" s="104" t="s">
        <v>780</v>
      </c>
      <c r="B809" s="106" t="s">
        <v>1014</v>
      </c>
      <c r="C809" s="225" t="s">
        <v>778</v>
      </c>
      <c r="D809" s="100" t="s">
        <v>393</v>
      </c>
      <c r="E809" s="10"/>
      <c r="F809" s="30" t="s">
        <v>262</v>
      </c>
      <c r="G809" s="10"/>
      <c r="H809" s="10"/>
      <c r="I809" s="63">
        <v>141.23000000000002</v>
      </c>
      <c r="J809" s="10"/>
      <c r="K809" s="10"/>
      <c r="L809" s="262">
        <f t="shared" si="158"/>
        <v>147.57</v>
      </c>
      <c r="M809" s="10"/>
      <c r="N809" s="63"/>
      <c r="O809" s="221">
        <f>IF(P809="Yes",'MD Rates'!$H$1,R809)</f>
        <v>44652</v>
      </c>
      <c r="P809" s="11" t="str">
        <f t="shared" si="159"/>
        <v>Yes</v>
      </c>
      <c r="R809" s="256">
        <v>44287</v>
      </c>
      <c r="T809" s="64"/>
      <c r="U809" s="64"/>
      <c r="V809" s="64"/>
    </row>
    <row r="810" spans="1:22" x14ac:dyDescent="0.25">
      <c r="A810" s="104" t="s">
        <v>780</v>
      </c>
      <c r="B810" s="106" t="s">
        <v>1014</v>
      </c>
      <c r="C810" s="225" t="s">
        <v>778</v>
      </c>
      <c r="D810" s="100" t="s">
        <v>393</v>
      </c>
      <c r="E810" s="10"/>
      <c r="F810" s="30" t="s">
        <v>263</v>
      </c>
      <c r="G810" s="10"/>
      <c r="H810" s="10"/>
      <c r="I810" s="63">
        <v>188.3</v>
      </c>
      <c r="J810" s="10"/>
      <c r="K810" s="10"/>
      <c r="L810" s="262">
        <f t="shared" si="158"/>
        <v>196.76</v>
      </c>
      <c r="M810" s="10"/>
      <c r="N810" s="63"/>
      <c r="O810" s="221">
        <f>IF(P810="Yes",'MD Rates'!$H$1,R810)</f>
        <v>44652</v>
      </c>
      <c r="P810" s="11" t="str">
        <f t="shared" si="159"/>
        <v>Yes</v>
      </c>
      <c r="R810" s="256">
        <v>44287</v>
      </c>
      <c r="T810" s="64"/>
      <c r="U810" s="64"/>
      <c r="V810" s="64"/>
    </row>
    <row r="811" spans="1:22" x14ac:dyDescent="0.25">
      <c r="A811" s="104" t="s">
        <v>780</v>
      </c>
      <c r="B811" s="106" t="s">
        <v>1014</v>
      </c>
      <c r="C811" s="225" t="s">
        <v>778</v>
      </c>
      <c r="D811" s="100" t="s">
        <v>393</v>
      </c>
      <c r="E811" s="10"/>
      <c r="F811" s="30" t="s">
        <v>264</v>
      </c>
      <c r="G811" s="10"/>
      <c r="H811" s="10"/>
      <c r="I811" s="63">
        <v>188.3</v>
      </c>
      <c r="J811" s="10"/>
      <c r="K811" s="10"/>
      <c r="L811" s="262">
        <f t="shared" si="158"/>
        <v>196.76</v>
      </c>
      <c r="M811" s="10"/>
      <c r="N811" s="63"/>
      <c r="O811" s="221">
        <f>IF(P811="Yes",'MD Rates'!$H$1,R811)</f>
        <v>44652</v>
      </c>
      <c r="P811" s="11" t="str">
        <f t="shared" si="159"/>
        <v>Yes</v>
      </c>
      <c r="R811" s="256">
        <v>44287</v>
      </c>
      <c r="T811" s="64"/>
      <c r="U811" s="64"/>
      <c r="V811" s="64"/>
    </row>
    <row r="812" spans="1:22" x14ac:dyDescent="0.25">
      <c r="A812" s="104" t="s">
        <v>780</v>
      </c>
      <c r="B812" s="106" t="s">
        <v>1014</v>
      </c>
      <c r="C812" s="225" t="s">
        <v>778</v>
      </c>
      <c r="D812" s="100" t="s">
        <v>393</v>
      </c>
      <c r="E812" s="10"/>
      <c r="F812" s="30" t="s">
        <v>265</v>
      </c>
      <c r="G812" s="10"/>
      <c r="H812" s="10"/>
      <c r="I812" s="63">
        <v>282.45999999999998</v>
      </c>
      <c r="J812" s="10"/>
      <c r="K812" s="10"/>
      <c r="L812" s="262">
        <f t="shared" si="158"/>
        <v>295.17</v>
      </c>
      <c r="M812" s="10"/>
      <c r="N812" s="63"/>
      <c r="O812" s="221">
        <f>IF(P812="Yes",'MD Rates'!$H$1,R812)</f>
        <v>44652</v>
      </c>
      <c r="P812" s="11" t="str">
        <f t="shared" si="159"/>
        <v>Yes</v>
      </c>
      <c r="R812" s="256">
        <v>44287</v>
      </c>
      <c r="T812" s="64"/>
      <c r="U812" s="64"/>
      <c r="V812" s="64"/>
    </row>
    <row r="813" spans="1:22" x14ac:dyDescent="0.25">
      <c r="A813" s="104" t="s">
        <v>780</v>
      </c>
      <c r="B813" s="106" t="s">
        <v>1014</v>
      </c>
      <c r="C813" s="225" t="s">
        <v>778</v>
      </c>
      <c r="D813" s="100" t="s">
        <v>393</v>
      </c>
      <c r="E813" s="10"/>
      <c r="F813" s="30" t="s">
        <v>266</v>
      </c>
      <c r="G813" s="10"/>
      <c r="H813" s="10"/>
      <c r="I813" s="63">
        <v>94.15</v>
      </c>
      <c r="J813" s="10"/>
      <c r="K813" s="10"/>
      <c r="L813" s="262">
        <f t="shared" si="158"/>
        <v>98.38</v>
      </c>
      <c r="M813" s="10"/>
      <c r="N813" s="63"/>
      <c r="O813" s="221">
        <f>IF(P813="Yes",'MD Rates'!$H$1,R813)</f>
        <v>44652</v>
      </c>
      <c r="P813" s="11" t="str">
        <f t="shared" si="159"/>
        <v>Yes</v>
      </c>
      <c r="R813" s="256">
        <v>44287</v>
      </c>
      <c r="T813" s="64"/>
      <c r="U813" s="64"/>
      <c r="V813" s="64"/>
    </row>
    <row r="814" spans="1:22" x14ac:dyDescent="0.25">
      <c r="A814" s="100" t="s">
        <v>780</v>
      </c>
      <c r="B814" s="106" t="s">
        <v>1014</v>
      </c>
      <c r="C814" s="225" t="s">
        <v>778</v>
      </c>
      <c r="D814" s="100" t="s">
        <v>393</v>
      </c>
      <c r="E814" s="10"/>
      <c r="F814" s="30" t="s">
        <v>267</v>
      </c>
      <c r="G814" s="10"/>
      <c r="H814" s="10"/>
      <c r="I814" s="63">
        <v>117.73</v>
      </c>
      <c r="J814" s="10"/>
      <c r="K814" s="10"/>
      <c r="L814" s="262">
        <f t="shared" si="158"/>
        <v>123.03</v>
      </c>
      <c r="M814" s="10"/>
      <c r="N814" s="63"/>
      <c r="O814" s="221">
        <f>IF(P814="Yes",'MD Rates'!$H$1,R814)</f>
        <v>44652</v>
      </c>
      <c r="P814" s="11" t="str">
        <f t="shared" si="159"/>
        <v>Yes</v>
      </c>
      <c r="R814" s="256">
        <v>44287</v>
      </c>
      <c r="T814" s="64"/>
      <c r="U814" s="64"/>
      <c r="V814" s="64"/>
    </row>
    <row r="815" spans="1:22" x14ac:dyDescent="0.25">
      <c r="A815" s="100" t="s">
        <v>780</v>
      </c>
      <c r="B815" s="106" t="s">
        <v>1014</v>
      </c>
      <c r="C815" s="225" t="s">
        <v>778</v>
      </c>
      <c r="D815" s="100" t="s">
        <v>393</v>
      </c>
      <c r="E815" s="10"/>
      <c r="F815" s="30" t="s">
        <v>268</v>
      </c>
      <c r="G815" s="10"/>
      <c r="H815" s="10"/>
      <c r="I815" s="63">
        <v>141.31</v>
      </c>
      <c r="J815" s="10"/>
      <c r="K815" s="10"/>
      <c r="L815" s="262">
        <f t="shared" si="158"/>
        <v>147.68</v>
      </c>
      <c r="M815" s="10"/>
      <c r="N815" s="63"/>
      <c r="O815" s="221">
        <f>IF(P815="Yes",'MD Rates'!$H$1,R815)</f>
        <v>44652</v>
      </c>
      <c r="P815" s="11" t="str">
        <f t="shared" si="159"/>
        <v>Yes</v>
      </c>
      <c r="R815" s="256">
        <v>44287</v>
      </c>
      <c r="T815" s="64"/>
      <c r="U815" s="64"/>
      <c r="V815" s="64"/>
    </row>
    <row r="816" spans="1:22" x14ac:dyDescent="0.25">
      <c r="A816" s="104" t="s">
        <v>780</v>
      </c>
      <c r="B816" s="106" t="s">
        <v>1014</v>
      </c>
      <c r="C816" s="225" t="s">
        <v>778</v>
      </c>
      <c r="D816" s="100" t="s">
        <v>393</v>
      </c>
      <c r="E816" s="10"/>
      <c r="F816" s="30" t="s">
        <v>269</v>
      </c>
      <c r="G816" s="10"/>
      <c r="H816" s="10"/>
      <c r="I816" s="63">
        <v>164.89</v>
      </c>
      <c r="J816" s="10"/>
      <c r="K816" s="10"/>
      <c r="L816" s="262">
        <f t="shared" si="158"/>
        <v>172.32999999999998</v>
      </c>
      <c r="M816" s="10"/>
      <c r="N816" s="63"/>
      <c r="O816" s="221">
        <f>IF(P816="Yes",'MD Rates'!$H$1,R816)</f>
        <v>44652</v>
      </c>
      <c r="P816" s="11" t="str">
        <f t="shared" si="159"/>
        <v>Yes</v>
      </c>
      <c r="R816" s="256">
        <v>44287</v>
      </c>
      <c r="T816" s="64"/>
      <c r="U816" s="64"/>
      <c r="V816" s="64"/>
    </row>
    <row r="817" spans="1:22" x14ac:dyDescent="0.25">
      <c r="A817" s="104" t="s">
        <v>780</v>
      </c>
      <c r="B817" s="106" t="s">
        <v>1014</v>
      </c>
      <c r="C817" s="225" t="s">
        <v>778</v>
      </c>
      <c r="D817" s="100" t="s">
        <v>393</v>
      </c>
      <c r="E817" s="10"/>
      <c r="F817" s="30" t="s">
        <v>270</v>
      </c>
      <c r="G817" s="10"/>
      <c r="H817" s="10"/>
      <c r="I817" s="63">
        <v>122.67</v>
      </c>
      <c r="J817" s="10"/>
      <c r="K817" s="10"/>
      <c r="L817" s="262">
        <f t="shared" si="158"/>
        <v>128.19</v>
      </c>
      <c r="M817" s="10"/>
      <c r="N817" s="63"/>
      <c r="O817" s="221">
        <f>IF(P817="Yes",'MD Rates'!$H$1,R817)</f>
        <v>44652</v>
      </c>
      <c r="P817" s="11" t="str">
        <f t="shared" si="159"/>
        <v>Yes</v>
      </c>
      <c r="R817" s="256">
        <v>44287</v>
      </c>
      <c r="T817" s="64"/>
      <c r="U817" s="64"/>
      <c r="V817" s="64"/>
    </row>
    <row r="818" spans="1:22" x14ac:dyDescent="0.25">
      <c r="A818" s="104" t="s">
        <v>780</v>
      </c>
      <c r="B818" s="106" t="s">
        <v>1014</v>
      </c>
      <c r="C818" s="225" t="s">
        <v>778</v>
      </c>
      <c r="D818" s="100" t="s">
        <v>393</v>
      </c>
      <c r="E818" s="10"/>
      <c r="F818" s="30" t="s">
        <v>271</v>
      </c>
      <c r="G818" s="10"/>
      <c r="H818" s="10"/>
      <c r="I818" s="63">
        <v>141.23000000000002</v>
      </c>
      <c r="J818" s="10"/>
      <c r="K818" s="10"/>
      <c r="L818" s="262">
        <f t="shared" si="158"/>
        <v>147.57</v>
      </c>
      <c r="M818" s="10"/>
      <c r="N818" s="63"/>
      <c r="O818" s="221">
        <f>IF(P818="Yes",'MD Rates'!$H$1,R818)</f>
        <v>44652</v>
      </c>
      <c r="P818" s="11" t="str">
        <f t="shared" si="159"/>
        <v>Yes</v>
      </c>
      <c r="R818" s="256">
        <v>44287</v>
      </c>
      <c r="T818" s="64"/>
      <c r="U818" s="64"/>
      <c r="V818" s="64"/>
    </row>
    <row r="819" spans="1:22" x14ac:dyDescent="0.25">
      <c r="A819" s="104" t="s">
        <v>780</v>
      </c>
      <c r="B819" s="106" t="s">
        <v>1014</v>
      </c>
      <c r="C819" s="225" t="s">
        <v>778</v>
      </c>
      <c r="D819" s="100" t="s">
        <v>393</v>
      </c>
      <c r="E819" s="10"/>
      <c r="F819" s="30" t="s">
        <v>272</v>
      </c>
      <c r="G819" s="10"/>
      <c r="H819" s="10"/>
      <c r="I819" s="63">
        <v>188.31</v>
      </c>
      <c r="J819" s="10"/>
      <c r="K819" s="10"/>
      <c r="L819" s="262">
        <f t="shared" si="158"/>
        <v>196.76</v>
      </c>
      <c r="M819" s="10"/>
      <c r="N819" s="63"/>
      <c r="O819" s="221">
        <f>IF(P819="Yes",'MD Rates'!$H$1,R819)</f>
        <v>44652</v>
      </c>
      <c r="P819" s="11" t="str">
        <f t="shared" si="159"/>
        <v>Yes</v>
      </c>
      <c r="R819" s="256">
        <v>44287</v>
      </c>
      <c r="T819" s="64"/>
      <c r="U819" s="64"/>
      <c r="V819" s="64"/>
    </row>
    <row r="820" spans="1:22" x14ac:dyDescent="0.25">
      <c r="A820" s="104" t="s">
        <v>780</v>
      </c>
      <c r="B820" s="106" t="s">
        <v>1014</v>
      </c>
      <c r="C820" s="225" t="s">
        <v>778</v>
      </c>
      <c r="D820" s="100" t="s">
        <v>393</v>
      </c>
      <c r="E820" s="10"/>
      <c r="F820" s="30" t="s">
        <v>273</v>
      </c>
      <c r="G820" s="10"/>
      <c r="H820" s="10"/>
      <c r="I820" s="63">
        <v>164.81</v>
      </c>
      <c r="J820" s="10"/>
      <c r="K820" s="10"/>
      <c r="L820" s="262">
        <f t="shared" ref="L820:L883" si="160">L796</f>
        <v>172.22</v>
      </c>
      <c r="M820" s="10"/>
      <c r="N820" s="63"/>
      <c r="O820" s="221">
        <f>IF(P820="Yes",'MD Rates'!$H$1,R820)</f>
        <v>44652</v>
      </c>
      <c r="P820" s="11" t="str">
        <f t="shared" si="159"/>
        <v>Yes</v>
      </c>
      <c r="R820" s="256">
        <v>44287</v>
      </c>
      <c r="T820" s="64"/>
      <c r="U820" s="64"/>
      <c r="V820" s="64"/>
    </row>
    <row r="821" spans="1:22" x14ac:dyDescent="0.25">
      <c r="A821" s="100" t="s">
        <v>780</v>
      </c>
      <c r="B821" s="106" t="s">
        <v>1014</v>
      </c>
      <c r="C821" s="225" t="s">
        <v>778</v>
      </c>
      <c r="D821" s="100" t="s">
        <v>393</v>
      </c>
      <c r="E821" s="10"/>
      <c r="F821" s="30" t="s">
        <v>274</v>
      </c>
      <c r="G821" s="10"/>
      <c r="H821" s="10"/>
      <c r="I821" s="63">
        <v>188.39000000000001</v>
      </c>
      <c r="J821" s="10"/>
      <c r="K821" s="10"/>
      <c r="L821" s="262">
        <f t="shared" si="160"/>
        <v>196.87</v>
      </c>
      <c r="M821" s="10"/>
      <c r="N821" s="63"/>
      <c r="O821" s="221">
        <f>IF(P821="Yes",'MD Rates'!$H$1,R821)</f>
        <v>44652</v>
      </c>
      <c r="P821" s="11" t="str">
        <f t="shared" si="159"/>
        <v>Yes</v>
      </c>
      <c r="R821" s="256">
        <v>44287</v>
      </c>
      <c r="T821" s="64"/>
      <c r="U821" s="64"/>
      <c r="V821" s="64"/>
    </row>
    <row r="822" spans="1:22" x14ac:dyDescent="0.25">
      <c r="A822" s="100" t="s">
        <v>780</v>
      </c>
      <c r="B822" s="106" t="s">
        <v>1014</v>
      </c>
      <c r="C822" s="225" t="s">
        <v>778</v>
      </c>
      <c r="D822" s="100" t="s">
        <v>393</v>
      </c>
      <c r="E822" s="10"/>
      <c r="F822" s="30" t="s">
        <v>275</v>
      </c>
      <c r="G822" s="10"/>
      <c r="H822" s="10"/>
      <c r="I822" s="63">
        <v>211.97000000000003</v>
      </c>
      <c r="J822" s="10"/>
      <c r="K822" s="10"/>
      <c r="L822" s="262">
        <f t="shared" si="160"/>
        <v>221.51999999999998</v>
      </c>
      <c r="M822" s="10"/>
      <c r="N822" s="63"/>
      <c r="O822" s="221">
        <f>IF(P822="Yes",'MD Rates'!$H$1,R822)</f>
        <v>44652</v>
      </c>
      <c r="P822" s="11" t="str">
        <f t="shared" si="159"/>
        <v>Yes</v>
      </c>
      <c r="R822" s="256">
        <v>44287</v>
      </c>
      <c r="T822" s="64"/>
      <c r="U822" s="64"/>
      <c r="V822" s="64"/>
    </row>
    <row r="823" spans="1:22" x14ac:dyDescent="0.25">
      <c r="A823" s="100" t="s">
        <v>780</v>
      </c>
      <c r="B823" s="106" t="s">
        <v>1014</v>
      </c>
      <c r="C823" s="225" t="s">
        <v>778</v>
      </c>
      <c r="D823" s="100" t="s">
        <v>393</v>
      </c>
      <c r="E823" s="10"/>
      <c r="F823" s="30" t="s">
        <v>276</v>
      </c>
      <c r="G823" s="10"/>
      <c r="H823" s="10"/>
      <c r="I823" s="63">
        <v>188.3</v>
      </c>
      <c r="J823" s="10"/>
      <c r="K823" s="10"/>
      <c r="L823" s="262">
        <f t="shared" si="160"/>
        <v>196.76</v>
      </c>
      <c r="M823" s="10"/>
      <c r="N823" s="63"/>
      <c r="O823" s="221">
        <f>IF(P823="Yes",'MD Rates'!$H$1,R823)</f>
        <v>44652</v>
      </c>
      <c r="P823" s="11" t="str">
        <f t="shared" si="159"/>
        <v>Yes</v>
      </c>
      <c r="R823" s="256">
        <v>44287</v>
      </c>
      <c r="T823" s="64"/>
      <c r="U823" s="64"/>
      <c r="V823" s="64"/>
    </row>
    <row r="824" spans="1:22" x14ac:dyDescent="0.25">
      <c r="A824" s="100" t="s">
        <v>780</v>
      </c>
      <c r="B824" s="106" t="s">
        <v>1014</v>
      </c>
      <c r="C824" s="225" t="s">
        <v>778</v>
      </c>
      <c r="D824" s="100" t="s">
        <v>393</v>
      </c>
      <c r="E824" s="10"/>
      <c r="F824" s="30" t="s">
        <v>277</v>
      </c>
      <c r="G824" s="10"/>
      <c r="H824" s="10"/>
      <c r="I824" s="63">
        <v>211.88</v>
      </c>
      <c r="J824" s="10"/>
      <c r="K824" s="10"/>
      <c r="L824" s="262">
        <f t="shared" si="160"/>
        <v>221.41</v>
      </c>
      <c r="M824" s="10"/>
      <c r="N824" s="63"/>
      <c r="O824" s="221">
        <f>IF(P824="Yes",'MD Rates'!$H$1,R824)</f>
        <v>44652</v>
      </c>
      <c r="P824" s="11" t="str">
        <f t="shared" si="159"/>
        <v>Yes</v>
      </c>
      <c r="R824" s="256">
        <v>44287</v>
      </c>
      <c r="T824" s="64"/>
      <c r="U824" s="64"/>
      <c r="V824" s="64"/>
    </row>
    <row r="825" spans="1:22" x14ac:dyDescent="0.25">
      <c r="A825" s="100" t="s">
        <v>780</v>
      </c>
      <c r="B825" s="106" t="s">
        <v>1014</v>
      </c>
      <c r="C825" s="225" t="s">
        <v>778</v>
      </c>
      <c r="D825" s="100" t="s">
        <v>393</v>
      </c>
      <c r="E825" s="10"/>
      <c r="F825" s="30" t="s">
        <v>278</v>
      </c>
      <c r="G825" s="10"/>
      <c r="H825" s="10"/>
      <c r="I825" s="63">
        <v>235.46</v>
      </c>
      <c r="J825" s="10"/>
      <c r="K825" s="10"/>
      <c r="L825" s="262">
        <f t="shared" si="160"/>
        <v>246.06</v>
      </c>
      <c r="M825" s="10"/>
      <c r="N825" s="63"/>
      <c r="O825" s="221">
        <f>IF(P825="Yes",'MD Rates'!$H$1,R825)</f>
        <v>44652</v>
      </c>
      <c r="P825" s="11" t="str">
        <f t="shared" si="159"/>
        <v>Yes</v>
      </c>
      <c r="R825" s="256">
        <v>44287</v>
      </c>
      <c r="T825" s="64"/>
      <c r="U825" s="64"/>
      <c r="V825" s="64"/>
    </row>
    <row r="826" spans="1:22" x14ac:dyDescent="0.25">
      <c r="A826" s="100" t="s">
        <v>780</v>
      </c>
      <c r="B826" s="106" t="s">
        <v>1014</v>
      </c>
      <c r="C826" s="225" t="s">
        <v>778</v>
      </c>
      <c r="D826" s="100" t="s">
        <v>393</v>
      </c>
      <c r="E826" s="10"/>
      <c r="F826" s="30" t="s">
        <v>279</v>
      </c>
      <c r="G826" s="10"/>
      <c r="H826" s="10"/>
      <c r="I826" s="63">
        <v>259.04000000000002</v>
      </c>
      <c r="J826" s="10"/>
      <c r="K826" s="10"/>
      <c r="L826" s="262">
        <f t="shared" si="160"/>
        <v>270.70999999999998</v>
      </c>
      <c r="M826" s="10"/>
      <c r="N826" s="63"/>
      <c r="O826" s="221">
        <f>IF(P826="Yes",'MD Rates'!$H$1,R826)</f>
        <v>44652</v>
      </c>
      <c r="P826" s="11" t="str">
        <f t="shared" si="159"/>
        <v>Yes</v>
      </c>
      <c r="R826" s="256">
        <v>44287</v>
      </c>
      <c r="T826" s="64"/>
      <c r="U826" s="64"/>
      <c r="V826" s="64"/>
    </row>
    <row r="827" spans="1:22" x14ac:dyDescent="0.25">
      <c r="A827" s="100" t="s">
        <v>780</v>
      </c>
      <c r="B827" s="106" t="s">
        <v>1014</v>
      </c>
      <c r="C827" s="225" t="s">
        <v>778</v>
      </c>
      <c r="D827" s="100" t="s">
        <v>393</v>
      </c>
      <c r="E827" s="10"/>
      <c r="F827" s="30" t="s">
        <v>280</v>
      </c>
      <c r="G827" s="10"/>
      <c r="H827" s="10"/>
      <c r="I827" s="63">
        <v>47.08</v>
      </c>
      <c r="J827" s="10"/>
      <c r="K827" s="10"/>
      <c r="L827" s="262">
        <f t="shared" si="160"/>
        <v>49.19</v>
      </c>
      <c r="M827" s="10"/>
      <c r="N827" s="63"/>
      <c r="O827" s="221">
        <f>IF(P827="Yes",'MD Rates'!$H$1,R827)</f>
        <v>44652</v>
      </c>
      <c r="P827" s="11" t="str">
        <f t="shared" si="159"/>
        <v>Yes</v>
      </c>
      <c r="R827" s="256">
        <v>44287</v>
      </c>
      <c r="T827" s="64"/>
      <c r="U827" s="64"/>
      <c r="V827" s="64"/>
    </row>
    <row r="828" spans="1:22" x14ac:dyDescent="0.25">
      <c r="A828" s="100" t="s">
        <v>780</v>
      </c>
      <c r="B828" s="106" t="s">
        <v>1014</v>
      </c>
      <c r="C828" s="225" t="s">
        <v>778</v>
      </c>
      <c r="D828" s="100" t="s">
        <v>722</v>
      </c>
      <c r="E828" s="10"/>
      <c r="F828" s="30" t="s">
        <v>257</v>
      </c>
      <c r="G828" s="10"/>
      <c r="H828" s="10"/>
      <c r="I828" s="63">
        <v>94.15</v>
      </c>
      <c r="J828" s="10"/>
      <c r="K828" s="10"/>
      <c r="L828" s="262">
        <f t="shared" si="160"/>
        <v>98.38</v>
      </c>
      <c r="M828" s="10"/>
      <c r="N828" s="63"/>
      <c r="O828" s="221">
        <f>IF(P828="Yes",'MD Rates'!$H$1,R828)</f>
        <v>44652</v>
      </c>
      <c r="P828" s="11" t="str">
        <f t="shared" si="159"/>
        <v>Yes</v>
      </c>
      <c r="R828" s="256">
        <v>44287</v>
      </c>
      <c r="T828" s="64"/>
      <c r="U828" s="64"/>
      <c r="V828" s="64"/>
    </row>
    <row r="829" spans="1:22" x14ac:dyDescent="0.25">
      <c r="A829" s="100" t="s">
        <v>780</v>
      </c>
      <c r="B829" s="106" t="s">
        <v>1014</v>
      </c>
      <c r="C829" s="225" t="s">
        <v>778</v>
      </c>
      <c r="D829" s="100" t="s">
        <v>722</v>
      </c>
      <c r="E829" s="10"/>
      <c r="F829" s="30" t="s">
        <v>258</v>
      </c>
      <c r="G829" s="10"/>
      <c r="H829" s="10"/>
      <c r="I829" s="63">
        <v>141.23000000000002</v>
      </c>
      <c r="J829" s="10"/>
      <c r="K829" s="10"/>
      <c r="L829" s="262">
        <f t="shared" si="160"/>
        <v>147.57</v>
      </c>
      <c r="M829" s="10"/>
      <c r="N829" s="63"/>
      <c r="O829" s="221">
        <f>IF(P829="Yes",'MD Rates'!$H$1,R829)</f>
        <v>44652</v>
      </c>
      <c r="P829" s="11" t="str">
        <f t="shared" si="159"/>
        <v>Yes</v>
      </c>
      <c r="R829" s="256">
        <v>44287</v>
      </c>
      <c r="T829" s="64"/>
      <c r="U829" s="64"/>
      <c r="V829" s="64"/>
    </row>
    <row r="830" spans="1:22" x14ac:dyDescent="0.25">
      <c r="A830" s="100" t="s">
        <v>780</v>
      </c>
      <c r="B830" s="106" t="s">
        <v>1014</v>
      </c>
      <c r="C830" s="225" t="s">
        <v>778</v>
      </c>
      <c r="D830" s="100" t="s">
        <v>722</v>
      </c>
      <c r="E830" s="10"/>
      <c r="F830" s="30" t="s">
        <v>259</v>
      </c>
      <c r="G830" s="10"/>
      <c r="H830" s="10"/>
      <c r="I830" s="63">
        <v>188.31</v>
      </c>
      <c r="J830" s="10"/>
      <c r="K830" s="10"/>
      <c r="L830" s="262">
        <f t="shared" si="160"/>
        <v>196.76</v>
      </c>
      <c r="M830" s="10"/>
      <c r="N830" s="63"/>
      <c r="O830" s="221">
        <f>IF(P830="Yes",'MD Rates'!$H$1,R830)</f>
        <v>44652</v>
      </c>
      <c r="P830" s="11" t="str">
        <f t="shared" si="159"/>
        <v>Yes</v>
      </c>
      <c r="R830" s="256">
        <v>44287</v>
      </c>
      <c r="T830" s="64"/>
      <c r="U830" s="64"/>
      <c r="V830" s="64"/>
    </row>
    <row r="831" spans="1:22" x14ac:dyDescent="0.25">
      <c r="A831" s="100" t="s">
        <v>780</v>
      </c>
      <c r="B831" s="106" t="s">
        <v>1014</v>
      </c>
      <c r="C831" s="225" t="s">
        <v>778</v>
      </c>
      <c r="D831" s="100" t="s">
        <v>722</v>
      </c>
      <c r="E831" s="10"/>
      <c r="F831" s="30" t="s">
        <v>260</v>
      </c>
      <c r="G831" s="10"/>
      <c r="H831" s="10"/>
      <c r="I831" s="63">
        <v>235.39000000000001</v>
      </c>
      <c r="J831" s="10"/>
      <c r="K831" s="10"/>
      <c r="L831" s="262">
        <f t="shared" si="160"/>
        <v>245.95</v>
      </c>
      <c r="M831" s="10"/>
      <c r="N831" s="63"/>
      <c r="O831" s="221">
        <f>IF(P831="Yes",'MD Rates'!$H$1,R831)</f>
        <v>44652</v>
      </c>
      <c r="P831" s="11" t="str">
        <f t="shared" si="159"/>
        <v>Yes</v>
      </c>
      <c r="R831" s="256">
        <v>44287</v>
      </c>
      <c r="T831" s="64"/>
      <c r="U831" s="64"/>
      <c r="V831" s="64"/>
    </row>
    <row r="832" spans="1:22" x14ac:dyDescent="0.25">
      <c r="A832" s="100" t="s">
        <v>780</v>
      </c>
      <c r="B832" s="106" t="s">
        <v>1014</v>
      </c>
      <c r="C832" s="225" t="s">
        <v>778</v>
      </c>
      <c r="D832" s="100" t="s">
        <v>722</v>
      </c>
      <c r="E832" s="10"/>
      <c r="F832" s="30" t="s">
        <v>261</v>
      </c>
      <c r="G832" s="10"/>
      <c r="H832" s="10"/>
      <c r="I832" s="63">
        <v>143.59</v>
      </c>
      <c r="J832" s="10"/>
      <c r="K832" s="10"/>
      <c r="L832" s="262">
        <f t="shared" si="160"/>
        <v>150.05000000000001</v>
      </c>
      <c r="M832" s="10"/>
      <c r="N832" s="63"/>
      <c r="O832" s="221">
        <f>IF(P832="Yes",'MD Rates'!$H$1,R832)</f>
        <v>44652</v>
      </c>
      <c r="P832" s="11" t="str">
        <f t="shared" si="159"/>
        <v>Yes</v>
      </c>
      <c r="R832" s="256">
        <v>44287</v>
      </c>
      <c r="T832" s="64"/>
      <c r="U832" s="64"/>
      <c r="V832" s="64"/>
    </row>
    <row r="833" spans="1:22" x14ac:dyDescent="0.25">
      <c r="A833" s="100" t="s">
        <v>780</v>
      </c>
      <c r="B833" s="106" t="s">
        <v>1014</v>
      </c>
      <c r="C833" s="225" t="s">
        <v>778</v>
      </c>
      <c r="D833" s="100" t="s">
        <v>722</v>
      </c>
      <c r="E833" s="10"/>
      <c r="F833" s="30" t="s">
        <v>262</v>
      </c>
      <c r="G833" s="10"/>
      <c r="H833" s="10"/>
      <c r="I833" s="63">
        <v>141.23000000000002</v>
      </c>
      <c r="J833" s="10"/>
      <c r="K833" s="10"/>
      <c r="L833" s="262">
        <f t="shared" si="160"/>
        <v>147.57</v>
      </c>
      <c r="M833" s="10"/>
      <c r="N833" s="63"/>
      <c r="O833" s="221">
        <f>IF(P833="Yes",'MD Rates'!$H$1,R833)</f>
        <v>44652</v>
      </c>
      <c r="P833" s="11" t="str">
        <f t="shared" si="159"/>
        <v>Yes</v>
      </c>
      <c r="R833" s="256">
        <v>44287</v>
      </c>
      <c r="T833" s="64"/>
      <c r="U833" s="64"/>
      <c r="V833" s="64"/>
    </row>
    <row r="834" spans="1:22" x14ac:dyDescent="0.25">
      <c r="A834" s="100" t="s">
        <v>780</v>
      </c>
      <c r="B834" s="106" t="s">
        <v>1014</v>
      </c>
      <c r="C834" s="225" t="s">
        <v>778</v>
      </c>
      <c r="D834" s="100" t="s">
        <v>722</v>
      </c>
      <c r="E834" s="10"/>
      <c r="F834" s="30" t="s">
        <v>263</v>
      </c>
      <c r="G834" s="10"/>
      <c r="H834" s="10"/>
      <c r="I834" s="63">
        <v>188.3</v>
      </c>
      <c r="J834" s="10"/>
      <c r="K834" s="10"/>
      <c r="L834" s="262">
        <f t="shared" si="160"/>
        <v>196.76</v>
      </c>
      <c r="M834" s="10"/>
      <c r="N834" s="63"/>
      <c r="O834" s="221">
        <f>IF(P834="Yes",'MD Rates'!$H$1,R834)</f>
        <v>44652</v>
      </c>
      <c r="P834" s="11" t="str">
        <f t="shared" si="159"/>
        <v>Yes</v>
      </c>
      <c r="R834" s="256">
        <v>44287</v>
      </c>
      <c r="T834" s="64"/>
      <c r="U834" s="64"/>
      <c r="V834" s="64"/>
    </row>
    <row r="835" spans="1:22" x14ac:dyDescent="0.25">
      <c r="A835" s="100" t="s">
        <v>780</v>
      </c>
      <c r="B835" s="106" t="s">
        <v>1014</v>
      </c>
      <c r="C835" s="225" t="s">
        <v>778</v>
      </c>
      <c r="D835" s="100" t="s">
        <v>722</v>
      </c>
      <c r="E835" s="10"/>
      <c r="F835" s="30" t="s">
        <v>264</v>
      </c>
      <c r="G835" s="10"/>
      <c r="H835" s="10"/>
      <c r="I835" s="63">
        <v>188.3</v>
      </c>
      <c r="J835" s="10"/>
      <c r="K835" s="10"/>
      <c r="L835" s="262">
        <f t="shared" si="160"/>
        <v>196.76</v>
      </c>
      <c r="M835" s="10"/>
      <c r="N835" s="63"/>
      <c r="O835" s="221">
        <f>IF(P835="Yes",'MD Rates'!$H$1,R835)</f>
        <v>44652</v>
      </c>
      <c r="P835" s="11" t="str">
        <f t="shared" si="159"/>
        <v>Yes</v>
      </c>
      <c r="R835" s="256">
        <v>44287</v>
      </c>
      <c r="T835" s="64"/>
      <c r="U835" s="64"/>
      <c r="V835" s="64"/>
    </row>
    <row r="836" spans="1:22" x14ac:dyDescent="0.25">
      <c r="A836" s="100" t="s">
        <v>780</v>
      </c>
      <c r="B836" s="106" t="s">
        <v>1014</v>
      </c>
      <c r="C836" s="225" t="s">
        <v>778</v>
      </c>
      <c r="D836" s="100" t="s">
        <v>722</v>
      </c>
      <c r="E836" s="10"/>
      <c r="F836" s="30" t="s">
        <v>265</v>
      </c>
      <c r="G836" s="10"/>
      <c r="H836" s="10"/>
      <c r="I836" s="63">
        <v>282.45999999999998</v>
      </c>
      <c r="J836" s="10"/>
      <c r="K836" s="10"/>
      <c r="L836" s="262">
        <f t="shared" si="160"/>
        <v>295.17</v>
      </c>
      <c r="M836" s="10"/>
      <c r="N836" s="63"/>
      <c r="O836" s="221">
        <f>IF(P836="Yes",'MD Rates'!$H$1,R836)</f>
        <v>44652</v>
      </c>
      <c r="P836" s="11" t="str">
        <f t="shared" si="159"/>
        <v>Yes</v>
      </c>
      <c r="R836" s="256">
        <v>44287</v>
      </c>
      <c r="T836" s="64"/>
      <c r="U836" s="64"/>
      <c r="V836" s="64"/>
    </row>
    <row r="837" spans="1:22" x14ac:dyDescent="0.25">
      <c r="A837" s="100" t="s">
        <v>780</v>
      </c>
      <c r="B837" s="106" t="s">
        <v>1014</v>
      </c>
      <c r="C837" s="225" t="s">
        <v>778</v>
      </c>
      <c r="D837" s="100" t="s">
        <v>722</v>
      </c>
      <c r="E837" s="10"/>
      <c r="F837" s="30" t="s">
        <v>266</v>
      </c>
      <c r="G837" s="10"/>
      <c r="H837" s="10"/>
      <c r="I837" s="63">
        <v>94.15</v>
      </c>
      <c r="J837" s="10"/>
      <c r="K837" s="10"/>
      <c r="L837" s="262">
        <f t="shared" si="160"/>
        <v>98.38</v>
      </c>
      <c r="M837" s="10"/>
      <c r="N837" s="63"/>
      <c r="O837" s="221">
        <f>IF(P837="Yes",'MD Rates'!$H$1,R837)</f>
        <v>44652</v>
      </c>
      <c r="P837" s="11" t="str">
        <f t="shared" si="159"/>
        <v>Yes</v>
      </c>
      <c r="R837" s="256">
        <v>44287</v>
      </c>
      <c r="T837" s="64"/>
      <c r="U837" s="64"/>
      <c r="V837" s="64"/>
    </row>
    <row r="838" spans="1:22" x14ac:dyDescent="0.25">
      <c r="A838" s="100" t="s">
        <v>780</v>
      </c>
      <c r="B838" s="106" t="s">
        <v>1014</v>
      </c>
      <c r="C838" s="225" t="s">
        <v>778</v>
      </c>
      <c r="D838" s="100" t="s">
        <v>722</v>
      </c>
      <c r="E838" s="10"/>
      <c r="F838" s="30" t="s">
        <v>267</v>
      </c>
      <c r="G838" s="10"/>
      <c r="H838" s="10"/>
      <c r="I838" s="63">
        <v>117.73</v>
      </c>
      <c r="J838" s="10"/>
      <c r="K838" s="10"/>
      <c r="L838" s="262">
        <f t="shared" si="160"/>
        <v>123.03</v>
      </c>
      <c r="M838" s="10"/>
      <c r="N838" s="63"/>
      <c r="O838" s="221">
        <f>IF(P838="Yes",'MD Rates'!$H$1,R838)</f>
        <v>44652</v>
      </c>
      <c r="P838" s="11" t="str">
        <f t="shared" si="159"/>
        <v>Yes</v>
      </c>
      <c r="R838" s="256">
        <v>44287</v>
      </c>
      <c r="T838" s="64"/>
      <c r="U838" s="64"/>
      <c r="V838" s="64"/>
    </row>
    <row r="839" spans="1:22" x14ac:dyDescent="0.25">
      <c r="A839" s="100" t="s">
        <v>780</v>
      </c>
      <c r="B839" s="106" t="s">
        <v>1014</v>
      </c>
      <c r="C839" s="225" t="s">
        <v>778</v>
      </c>
      <c r="D839" s="100" t="s">
        <v>722</v>
      </c>
      <c r="E839" s="10"/>
      <c r="F839" s="30" t="s">
        <v>268</v>
      </c>
      <c r="G839" s="10"/>
      <c r="H839" s="10"/>
      <c r="I839" s="63">
        <v>141.31</v>
      </c>
      <c r="J839" s="10"/>
      <c r="K839" s="10"/>
      <c r="L839" s="262">
        <f t="shared" si="160"/>
        <v>147.68</v>
      </c>
      <c r="M839" s="10"/>
      <c r="N839" s="63"/>
      <c r="O839" s="221">
        <f>IF(P839="Yes",'MD Rates'!$H$1,R839)</f>
        <v>44652</v>
      </c>
      <c r="P839" s="11" t="str">
        <f t="shared" si="159"/>
        <v>Yes</v>
      </c>
      <c r="R839" s="256">
        <v>44287</v>
      </c>
      <c r="T839" s="64"/>
      <c r="U839" s="64"/>
      <c r="V839" s="64"/>
    </row>
    <row r="840" spans="1:22" x14ac:dyDescent="0.25">
      <c r="A840" s="100" t="s">
        <v>780</v>
      </c>
      <c r="B840" s="106" t="s">
        <v>1014</v>
      </c>
      <c r="C840" s="225" t="s">
        <v>778</v>
      </c>
      <c r="D840" s="100" t="s">
        <v>722</v>
      </c>
      <c r="E840" s="10"/>
      <c r="F840" s="30" t="s">
        <v>269</v>
      </c>
      <c r="G840" s="10"/>
      <c r="H840" s="10"/>
      <c r="I840" s="63">
        <v>164.89</v>
      </c>
      <c r="J840" s="10"/>
      <c r="K840" s="10"/>
      <c r="L840" s="262">
        <f t="shared" si="160"/>
        <v>172.32999999999998</v>
      </c>
      <c r="M840" s="10"/>
      <c r="N840" s="63"/>
      <c r="O840" s="221">
        <f>IF(P840="Yes",'MD Rates'!$H$1,R840)</f>
        <v>44652</v>
      </c>
      <c r="P840" s="11" t="str">
        <f t="shared" si="159"/>
        <v>Yes</v>
      </c>
      <c r="R840" s="256">
        <v>44287</v>
      </c>
      <c r="T840" s="64"/>
      <c r="U840" s="64"/>
      <c r="V840" s="64"/>
    </row>
    <row r="841" spans="1:22" x14ac:dyDescent="0.25">
      <c r="A841" s="100" t="s">
        <v>780</v>
      </c>
      <c r="B841" s="106" t="s">
        <v>1014</v>
      </c>
      <c r="C841" s="225" t="s">
        <v>778</v>
      </c>
      <c r="D841" s="100" t="s">
        <v>722</v>
      </c>
      <c r="E841" s="10"/>
      <c r="F841" s="30" t="s">
        <v>270</v>
      </c>
      <c r="G841" s="10"/>
      <c r="H841" s="10"/>
      <c r="I841" s="63">
        <v>122.67</v>
      </c>
      <c r="J841" s="10"/>
      <c r="K841" s="10"/>
      <c r="L841" s="262">
        <f t="shared" si="160"/>
        <v>128.19</v>
      </c>
      <c r="M841" s="10"/>
      <c r="N841" s="63"/>
      <c r="O841" s="221">
        <f>IF(P841="Yes",'MD Rates'!$H$1,R841)</f>
        <v>44652</v>
      </c>
      <c r="P841" s="11" t="str">
        <f t="shared" ref="P841:P904" si="161">IF(I841&lt;&gt;L841,"Yes","No")</f>
        <v>Yes</v>
      </c>
      <c r="R841" s="256">
        <v>44287</v>
      </c>
      <c r="T841" s="64"/>
      <c r="U841" s="64"/>
      <c r="V841" s="64"/>
    </row>
    <row r="842" spans="1:22" x14ac:dyDescent="0.25">
      <c r="A842" s="100" t="s">
        <v>780</v>
      </c>
      <c r="B842" s="106" t="s">
        <v>1014</v>
      </c>
      <c r="C842" s="225" t="s">
        <v>778</v>
      </c>
      <c r="D842" s="100" t="s">
        <v>722</v>
      </c>
      <c r="E842" s="10"/>
      <c r="F842" s="30" t="s">
        <v>271</v>
      </c>
      <c r="G842" s="10"/>
      <c r="H842" s="10"/>
      <c r="I842" s="63">
        <v>141.23000000000002</v>
      </c>
      <c r="J842" s="10"/>
      <c r="K842" s="10"/>
      <c r="L842" s="262">
        <f t="shared" si="160"/>
        <v>147.57</v>
      </c>
      <c r="M842" s="10"/>
      <c r="N842" s="63"/>
      <c r="O842" s="221">
        <f>IF(P842="Yes",'MD Rates'!$H$1,R842)</f>
        <v>44652</v>
      </c>
      <c r="P842" s="11" t="str">
        <f t="shared" si="161"/>
        <v>Yes</v>
      </c>
      <c r="R842" s="256">
        <v>44287</v>
      </c>
      <c r="T842" s="64"/>
      <c r="U842" s="64"/>
      <c r="V842" s="64"/>
    </row>
    <row r="843" spans="1:22" x14ac:dyDescent="0.25">
      <c r="A843" s="100" t="s">
        <v>780</v>
      </c>
      <c r="B843" s="106" t="s">
        <v>1014</v>
      </c>
      <c r="C843" s="225" t="s">
        <v>778</v>
      </c>
      <c r="D843" s="100" t="s">
        <v>722</v>
      </c>
      <c r="E843" s="10"/>
      <c r="F843" s="30" t="s">
        <v>272</v>
      </c>
      <c r="G843" s="10"/>
      <c r="H843" s="10"/>
      <c r="I843" s="63">
        <v>188.31</v>
      </c>
      <c r="J843" s="10"/>
      <c r="K843" s="10"/>
      <c r="L843" s="262">
        <f t="shared" si="160"/>
        <v>196.76</v>
      </c>
      <c r="M843" s="10"/>
      <c r="N843" s="63"/>
      <c r="O843" s="221">
        <f>IF(P843="Yes",'MD Rates'!$H$1,R843)</f>
        <v>44652</v>
      </c>
      <c r="P843" s="11" t="str">
        <f t="shared" si="161"/>
        <v>Yes</v>
      </c>
      <c r="R843" s="256">
        <v>44287</v>
      </c>
      <c r="T843" s="64"/>
      <c r="U843" s="64"/>
      <c r="V843" s="64"/>
    </row>
    <row r="844" spans="1:22" x14ac:dyDescent="0.25">
      <c r="A844" s="100" t="s">
        <v>780</v>
      </c>
      <c r="B844" s="106" t="s">
        <v>1014</v>
      </c>
      <c r="C844" s="225" t="s">
        <v>778</v>
      </c>
      <c r="D844" s="100" t="s">
        <v>722</v>
      </c>
      <c r="E844" s="10"/>
      <c r="F844" s="30" t="s">
        <v>273</v>
      </c>
      <c r="G844" s="10"/>
      <c r="H844" s="10"/>
      <c r="I844" s="63">
        <v>164.81</v>
      </c>
      <c r="J844" s="10"/>
      <c r="K844" s="10"/>
      <c r="L844" s="262">
        <f t="shared" si="160"/>
        <v>172.22</v>
      </c>
      <c r="M844" s="10"/>
      <c r="N844" s="63"/>
      <c r="O844" s="221">
        <f>IF(P844="Yes",'MD Rates'!$H$1,R844)</f>
        <v>44652</v>
      </c>
      <c r="P844" s="11" t="str">
        <f t="shared" si="161"/>
        <v>Yes</v>
      </c>
      <c r="R844" s="256">
        <v>44287</v>
      </c>
      <c r="T844" s="64"/>
      <c r="U844" s="64"/>
      <c r="V844" s="64"/>
    </row>
    <row r="845" spans="1:22" x14ac:dyDescent="0.25">
      <c r="A845" s="100" t="s">
        <v>780</v>
      </c>
      <c r="B845" s="106" t="s">
        <v>1014</v>
      </c>
      <c r="C845" s="225" t="s">
        <v>778</v>
      </c>
      <c r="D845" s="100" t="s">
        <v>722</v>
      </c>
      <c r="E845" s="10"/>
      <c r="F845" s="30" t="s">
        <v>274</v>
      </c>
      <c r="G845" s="10"/>
      <c r="H845" s="10"/>
      <c r="I845" s="63">
        <v>188.39000000000001</v>
      </c>
      <c r="J845" s="10"/>
      <c r="K845" s="10"/>
      <c r="L845" s="262">
        <f t="shared" si="160"/>
        <v>196.87</v>
      </c>
      <c r="M845" s="10"/>
      <c r="N845" s="63"/>
      <c r="O845" s="221">
        <f>IF(P845="Yes",'MD Rates'!$H$1,R845)</f>
        <v>44652</v>
      </c>
      <c r="P845" s="11" t="str">
        <f t="shared" si="161"/>
        <v>Yes</v>
      </c>
      <c r="R845" s="256">
        <v>44287</v>
      </c>
      <c r="T845" s="64"/>
      <c r="U845" s="64"/>
      <c r="V845" s="64"/>
    </row>
    <row r="846" spans="1:22" x14ac:dyDescent="0.25">
      <c r="A846" s="100" t="s">
        <v>780</v>
      </c>
      <c r="B846" s="106" t="s">
        <v>1014</v>
      </c>
      <c r="C846" s="225" t="s">
        <v>778</v>
      </c>
      <c r="D846" s="100" t="s">
        <v>722</v>
      </c>
      <c r="E846" s="10"/>
      <c r="F846" s="30" t="s">
        <v>275</v>
      </c>
      <c r="G846" s="10"/>
      <c r="H846" s="10"/>
      <c r="I846" s="63">
        <v>211.97000000000003</v>
      </c>
      <c r="J846" s="10"/>
      <c r="K846" s="10"/>
      <c r="L846" s="262">
        <f t="shared" si="160"/>
        <v>221.51999999999998</v>
      </c>
      <c r="M846" s="10"/>
      <c r="N846" s="63"/>
      <c r="O846" s="221">
        <f>IF(P846="Yes",'MD Rates'!$H$1,R846)</f>
        <v>44652</v>
      </c>
      <c r="P846" s="11" t="str">
        <f t="shared" si="161"/>
        <v>Yes</v>
      </c>
      <c r="R846" s="256">
        <v>44287</v>
      </c>
      <c r="T846" s="64"/>
      <c r="U846" s="64"/>
      <c r="V846" s="64"/>
    </row>
    <row r="847" spans="1:22" x14ac:dyDescent="0.25">
      <c r="A847" s="100" t="s">
        <v>780</v>
      </c>
      <c r="B847" s="106" t="s">
        <v>1014</v>
      </c>
      <c r="C847" s="225" t="s">
        <v>778</v>
      </c>
      <c r="D847" s="100" t="s">
        <v>722</v>
      </c>
      <c r="E847" s="10"/>
      <c r="F847" s="30" t="s">
        <v>276</v>
      </c>
      <c r="G847" s="10"/>
      <c r="H847" s="10"/>
      <c r="I847" s="63">
        <v>188.3</v>
      </c>
      <c r="J847" s="10"/>
      <c r="K847" s="10"/>
      <c r="L847" s="262">
        <f t="shared" si="160"/>
        <v>196.76</v>
      </c>
      <c r="M847" s="10"/>
      <c r="N847" s="63"/>
      <c r="O847" s="221">
        <f>IF(P847="Yes",'MD Rates'!$H$1,R847)</f>
        <v>44652</v>
      </c>
      <c r="P847" s="11" t="str">
        <f t="shared" si="161"/>
        <v>Yes</v>
      </c>
      <c r="R847" s="256">
        <v>44287</v>
      </c>
      <c r="T847" s="64"/>
      <c r="U847" s="64"/>
      <c r="V847" s="64"/>
    </row>
    <row r="848" spans="1:22" x14ac:dyDescent="0.25">
      <c r="A848" s="100" t="s">
        <v>780</v>
      </c>
      <c r="B848" s="106" t="s">
        <v>1014</v>
      </c>
      <c r="C848" s="225" t="s">
        <v>778</v>
      </c>
      <c r="D848" s="100" t="s">
        <v>722</v>
      </c>
      <c r="E848" s="10"/>
      <c r="F848" s="30" t="s">
        <v>277</v>
      </c>
      <c r="G848" s="10"/>
      <c r="H848" s="10"/>
      <c r="I848" s="63">
        <v>211.88</v>
      </c>
      <c r="J848" s="10"/>
      <c r="K848" s="10"/>
      <c r="L848" s="262">
        <f t="shared" si="160"/>
        <v>221.41</v>
      </c>
      <c r="M848" s="10"/>
      <c r="N848" s="63"/>
      <c r="O848" s="221">
        <f>IF(P848="Yes",'MD Rates'!$H$1,R848)</f>
        <v>44652</v>
      </c>
      <c r="P848" s="11" t="str">
        <f t="shared" si="161"/>
        <v>Yes</v>
      </c>
      <c r="R848" s="256">
        <v>44287</v>
      </c>
      <c r="T848" s="64"/>
      <c r="U848" s="64"/>
      <c r="V848" s="64"/>
    </row>
    <row r="849" spans="1:22" x14ac:dyDescent="0.25">
      <c r="A849" s="100" t="s">
        <v>780</v>
      </c>
      <c r="B849" s="106" t="s">
        <v>1014</v>
      </c>
      <c r="C849" s="225" t="s">
        <v>778</v>
      </c>
      <c r="D849" s="100" t="s">
        <v>722</v>
      </c>
      <c r="E849" s="10"/>
      <c r="F849" s="30" t="s">
        <v>278</v>
      </c>
      <c r="G849" s="10"/>
      <c r="H849" s="10"/>
      <c r="I849" s="63">
        <v>235.46</v>
      </c>
      <c r="J849" s="10"/>
      <c r="K849" s="10"/>
      <c r="L849" s="262">
        <f t="shared" si="160"/>
        <v>246.06</v>
      </c>
      <c r="M849" s="10"/>
      <c r="N849" s="63"/>
      <c r="O849" s="221">
        <f>IF(P849="Yes",'MD Rates'!$H$1,R849)</f>
        <v>44652</v>
      </c>
      <c r="P849" s="11" t="str">
        <f t="shared" si="161"/>
        <v>Yes</v>
      </c>
      <c r="R849" s="256">
        <v>44287</v>
      </c>
      <c r="T849" s="64"/>
      <c r="U849" s="64"/>
      <c r="V849" s="64"/>
    </row>
    <row r="850" spans="1:22" x14ac:dyDescent="0.25">
      <c r="A850" s="100" t="s">
        <v>780</v>
      </c>
      <c r="B850" s="106" t="s">
        <v>1014</v>
      </c>
      <c r="C850" s="225" t="s">
        <v>778</v>
      </c>
      <c r="D850" s="100" t="s">
        <v>722</v>
      </c>
      <c r="E850" s="10"/>
      <c r="F850" s="30" t="s">
        <v>279</v>
      </c>
      <c r="G850" s="10"/>
      <c r="H850" s="10"/>
      <c r="I850" s="63">
        <v>259.04000000000002</v>
      </c>
      <c r="J850" s="10"/>
      <c r="K850" s="10"/>
      <c r="L850" s="262">
        <f t="shared" si="160"/>
        <v>270.70999999999998</v>
      </c>
      <c r="M850" s="10"/>
      <c r="N850" s="63"/>
      <c r="O850" s="221">
        <f>IF(P850="Yes",'MD Rates'!$H$1,R850)</f>
        <v>44652</v>
      </c>
      <c r="P850" s="11" t="str">
        <f t="shared" si="161"/>
        <v>Yes</v>
      </c>
      <c r="R850" s="256">
        <v>44287</v>
      </c>
      <c r="T850" s="64"/>
      <c r="U850" s="64"/>
      <c r="V850" s="64"/>
    </row>
    <row r="851" spans="1:22" x14ac:dyDescent="0.25">
      <c r="A851" s="100" t="s">
        <v>780</v>
      </c>
      <c r="B851" s="106" t="s">
        <v>1014</v>
      </c>
      <c r="C851" s="225" t="s">
        <v>778</v>
      </c>
      <c r="D851" s="100" t="s">
        <v>722</v>
      </c>
      <c r="E851" s="10"/>
      <c r="F851" s="30" t="s">
        <v>280</v>
      </c>
      <c r="G851" s="10"/>
      <c r="H851" s="10"/>
      <c r="I851" s="63">
        <v>47.08</v>
      </c>
      <c r="J851" s="10"/>
      <c r="K851" s="10"/>
      <c r="L851" s="262">
        <f t="shared" si="160"/>
        <v>49.19</v>
      </c>
      <c r="M851" s="10"/>
      <c r="N851" s="63"/>
      <c r="O851" s="221">
        <f>IF(P851="Yes",'MD Rates'!$H$1,R851)</f>
        <v>44652</v>
      </c>
      <c r="P851" s="11" t="str">
        <f t="shared" si="161"/>
        <v>Yes</v>
      </c>
      <c r="R851" s="256">
        <v>44287</v>
      </c>
      <c r="T851" s="64"/>
      <c r="U851" s="64"/>
      <c r="V851" s="64"/>
    </row>
    <row r="852" spans="1:22" x14ac:dyDescent="0.25">
      <c r="A852" s="100" t="s">
        <v>780</v>
      </c>
      <c r="B852" s="106" t="s">
        <v>1014</v>
      </c>
      <c r="C852" s="225" t="s">
        <v>778</v>
      </c>
      <c r="D852" s="100" t="s">
        <v>415</v>
      </c>
      <c r="E852" s="10"/>
      <c r="F852" s="30" t="s">
        <v>257</v>
      </c>
      <c r="G852" s="10"/>
      <c r="H852" s="10"/>
      <c r="I852" s="63">
        <v>94.15</v>
      </c>
      <c r="J852" s="10"/>
      <c r="K852" s="10"/>
      <c r="L852" s="262">
        <f t="shared" si="160"/>
        <v>98.38</v>
      </c>
      <c r="M852" s="10"/>
      <c r="N852" s="63"/>
      <c r="O852" s="221">
        <f>IF(P852="Yes",'MD Rates'!$H$1,R852)</f>
        <v>44652</v>
      </c>
      <c r="P852" s="11" t="str">
        <f t="shared" si="161"/>
        <v>Yes</v>
      </c>
      <c r="R852" s="256">
        <v>44287</v>
      </c>
      <c r="T852" s="64"/>
      <c r="U852" s="64"/>
      <c r="V852" s="64"/>
    </row>
    <row r="853" spans="1:22" x14ac:dyDescent="0.25">
      <c r="A853" s="100" t="s">
        <v>780</v>
      </c>
      <c r="B853" s="106" t="s">
        <v>1014</v>
      </c>
      <c r="C853" s="225" t="s">
        <v>778</v>
      </c>
      <c r="D853" s="100" t="s">
        <v>415</v>
      </c>
      <c r="E853" s="10"/>
      <c r="F853" s="30" t="s">
        <v>258</v>
      </c>
      <c r="G853" s="10"/>
      <c r="H853" s="10"/>
      <c r="I853" s="63">
        <v>141.23000000000002</v>
      </c>
      <c r="J853" s="10"/>
      <c r="K853" s="10"/>
      <c r="L853" s="262">
        <f t="shared" si="160"/>
        <v>147.57</v>
      </c>
      <c r="M853" s="10"/>
      <c r="N853" s="63"/>
      <c r="O853" s="221">
        <f>IF(P853="Yes",'MD Rates'!$H$1,R853)</f>
        <v>44652</v>
      </c>
      <c r="P853" s="11" t="str">
        <f t="shared" si="161"/>
        <v>Yes</v>
      </c>
      <c r="R853" s="256">
        <v>44287</v>
      </c>
      <c r="T853" s="64"/>
      <c r="U853" s="64"/>
      <c r="V853" s="64"/>
    </row>
    <row r="854" spans="1:22" x14ac:dyDescent="0.25">
      <c r="A854" s="100" t="s">
        <v>780</v>
      </c>
      <c r="B854" s="106" t="s">
        <v>1014</v>
      </c>
      <c r="C854" s="225" t="s">
        <v>778</v>
      </c>
      <c r="D854" s="100" t="s">
        <v>415</v>
      </c>
      <c r="E854" s="10"/>
      <c r="F854" s="30" t="s">
        <v>259</v>
      </c>
      <c r="G854" s="10"/>
      <c r="H854" s="10"/>
      <c r="I854" s="63">
        <v>188.31</v>
      </c>
      <c r="J854" s="10"/>
      <c r="K854" s="10"/>
      <c r="L854" s="262">
        <f t="shared" si="160"/>
        <v>196.76</v>
      </c>
      <c r="M854" s="10"/>
      <c r="N854" s="63"/>
      <c r="O854" s="221">
        <f>IF(P854="Yes",'MD Rates'!$H$1,R854)</f>
        <v>44652</v>
      </c>
      <c r="P854" s="11" t="str">
        <f t="shared" si="161"/>
        <v>Yes</v>
      </c>
      <c r="R854" s="256">
        <v>44287</v>
      </c>
      <c r="T854" s="64"/>
      <c r="U854" s="64"/>
      <c r="V854" s="64"/>
    </row>
    <row r="855" spans="1:22" x14ac:dyDescent="0.25">
      <c r="A855" s="100" t="s">
        <v>780</v>
      </c>
      <c r="B855" s="106" t="s">
        <v>1014</v>
      </c>
      <c r="C855" s="225" t="s">
        <v>778</v>
      </c>
      <c r="D855" s="100" t="s">
        <v>415</v>
      </c>
      <c r="E855" s="10"/>
      <c r="F855" s="30" t="s">
        <v>260</v>
      </c>
      <c r="G855" s="10"/>
      <c r="H855" s="10"/>
      <c r="I855" s="63">
        <v>235.39000000000001</v>
      </c>
      <c r="J855" s="10"/>
      <c r="K855" s="10"/>
      <c r="L855" s="262">
        <f t="shared" si="160"/>
        <v>245.95</v>
      </c>
      <c r="M855" s="10"/>
      <c r="N855" s="63"/>
      <c r="O855" s="221">
        <f>IF(P855="Yes",'MD Rates'!$H$1,R855)</f>
        <v>44652</v>
      </c>
      <c r="P855" s="11" t="str">
        <f t="shared" si="161"/>
        <v>Yes</v>
      </c>
      <c r="R855" s="256">
        <v>44287</v>
      </c>
      <c r="T855" s="64"/>
      <c r="U855" s="64"/>
      <c r="V855" s="64"/>
    </row>
    <row r="856" spans="1:22" x14ac:dyDescent="0.25">
      <c r="A856" s="100" t="s">
        <v>780</v>
      </c>
      <c r="B856" s="106" t="s">
        <v>1014</v>
      </c>
      <c r="C856" s="225" t="s">
        <v>778</v>
      </c>
      <c r="D856" s="100" t="s">
        <v>415</v>
      </c>
      <c r="E856" s="10"/>
      <c r="F856" s="30" t="s">
        <v>261</v>
      </c>
      <c r="G856" s="10"/>
      <c r="H856" s="10"/>
      <c r="I856" s="63">
        <v>143.59</v>
      </c>
      <c r="J856" s="10"/>
      <c r="K856" s="10"/>
      <c r="L856" s="262">
        <f t="shared" si="160"/>
        <v>150.05000000000001</v>
      </c>
      <c r="M856" s="10"/>
      <c r="N856" s="63"/>
      <c r="O856" s="221">
        <f>IF(P856="Yes",'MD Rates'!$H$1,R856)</f>
        <v>44652</v>
      </c>
      <c r="P856" s="11" t="str">
        <f t="shared" si="161"/>
        <v>Yes</v>
      </c>
      <c r="R856" s="256">
        <v>44287</v>
      </c>
      <c r="T856" s="64"/>
      <c r="U856" s="64"/>
      <c r="V856" s="64"/>
    </row>
    <row r="857" spans="1:22" x14ac:dyDescent="0.25">
      <c r="A857" s="100" t="s">
        <v>780</v>
      </c>
      <c r="B857" s="106" t="s">
        <v>1014</v>
      </c>
      <c r="C857" s="225" t="s">
        <v>778</v>
      </c>
      <c r="D857" s="100" t="s">
        <v>415</v>
      </c>
      <c r="E857" s="10"/>
      <c r="F857" s="30" t="s">
        <v>262</v>
      </c>
      <c r="G857" s="10"/>
      <c r="H857" s="10"/>
      <c r="I857" s="63">
        <v>141.23000000000002</v>
      </c>
      <c r="J857" s="10"/>
      <c r="K857" s="10"/>
      <c r="L857" s="262">
        <f t="shared" si="160"/>
        <v>147.57</v>
      </c>
      <c r="M857" s="10"/>
      <c r="N857" s="63"/>
      <c r="O857" s="221">
        <f>IF(P857="Yes",'MD Rates'!$H$1,R857)</f>
        <v>44652</v>
      </c>
      <c r="P857" s="11" t="str">
        <f t="shared" si="161"/>
        <v>Yes</v>
      </c>
      <c r="R857" s="256">
        <v>44287</v>
      </c>
      <c r="T857" s="64"/>
      <c r="U857" s="64"/>
      <c r="V857" s="64"/>
    </row>
    <row r="858" spans="1:22" x14ac:dyDescent="0.25">
      <c r="A858" s="100" t="s">
        <v>780</v>
      </c>
      <c r="B858" s="106" t="s">
        <v>1014</v>
      </c>
      <c r="C858" s="225" t="s">
        <v>778</v>
      </c>
      <c r="D858" s="100" t="s">
        <v>415</v>
      </c>
      <c r="E858" s="10"/>
      <c r="F858" s="30" t="s">
        <v>263</v>
      </c>
      <c r="G858" s="10"/>
      <c r="H858" s="10"/>
      <c r="I858" s="63">
        <v>188.3</v>
      </c>
      <c r="J858" s="10"/>
      <c r="K858" s="10"/>
      <c r="L858" s="262">
        <f t="shared" si="160"/>
        <v>196.76</v>
      </c>
      <c r="M858" s="10"/>
      <c r="N858" s="63"/>
      <c r="O858" s="221">
        <f>IF(P858="Yes",'MD Rates'!$H$1,R858)</f>
        <v>44652</v>
      </c>
      <c r="P858" s="11" t="str">
        <f t="shared" si="161"/>
        <v>Yes</v>
      </c>
      <c r="R858" s="256">
        <v>44287</v>
      </c>
      <c r="T858" s="64"/>
      <c r="U858" s="64"/>
      <c r="V858" s="64"/>
    </row>
    <row r="859" spans="1:22" x14ac:dyDescent="0.25">
      <c r="A859" s="100" t="s">
        <v>780</v>
      </c>
      <c r="B859" s="106" t="s">
        <v>1014</v>
      </c>
      <c r="C859" s="225" t="s">
        <v>778</v>
      </c>
      <c r="D859" s="100" t="s">
        <v>415</v>
      </c>
      <c r="E859" s="10"/>
      <c r="F859" s="30" t="s">
        <v>264</v>
      </c>
      <c r="G859" s="10"/>
      <c r="H859" s="10"/>
      <c r="I859" s="63">
        <v>188.3</v>
      </c>
      <c r="J859" s="10"/>
      <c r="K859" s="10"/>
      <c r="L859" s="262">
        <f t="shared" si="160"/>
        <v>196.76</v>
      </c>
      <c r="M859" s="10"/>
      <c r="N859" s="63"/>
      <c r="O859" s="221">
        <f>IF(P859="Yes",'MD Rates'!$H$1,R859)</f>
        <v>44652</v>
      </c>
      <c r="P859" s="11" t="str">
        <f t="shared" si="161"/>
        <v>Yes</v>
      </c>
      <c r="R859" s="256">
        <v>44287</v>
      </c>
      <c r="T859" s="64"/>
      <c r="U859" s="64"/>
      <c r="V859" s="64"/>
    </row>
    <row r="860" spans="1:22" x14ac:dyDescent="0.25">
      <c r="A860" s="100" t="s">
        <v>780</v>
      </c>
      <c r="B860" s="106" t="s">
        <v>1014</v>
      </c>
      <c r="C860" s="225" t="s">
        <v>778</v>
      </c>
      <c r="D860" s="100" t="s">
        <v>415</v>
      </c>
      <c r="E860" s="10"/>
      <c r="F860" s="30" t="s">
        <v>265</v>
      </c>
      <c r="G860" s="10"/>
      <c r="H860" s="10"/>
      <c r="I860" s="63">
        <v>282.45999999999998</v>
      </c>
      <c r="J860" s="10"/>
      <c r="K860" s="10"/>
      <c r="L860" s="262">
        <f t="shared" si="160"/>
        <v>295.17</v>
      </c>
      <c r="M860" s="10"/>
      <c r="N860" s="63"/>
      <c r="O860" s="221">
        <f>IF(P860="Yes",'MD Rates'!$H$1,R860)</f>
        <v>44652</v>
      </c>
      <c r="P860" s="11" t="str">
        <f t="shared" si="161"/>
        <v>Yes</v>
      </c>
      <c r="R860" s="256">
        <v>44287</v>
      </c>
      <c r="T860" s="64"/>
      <c r="U860" s="64"/>
      <c r="V860" s="64"/>
    </row>
    <row r="861" spans="1:22" x14ac:dyDescent="0.25">
      <c r="A861" s="100" t="s">
        <v>780</v>
      </c>
      <c r="B861" s="106" t="s">
        <v>1014</v>
      </c>
      <c r="C861" s="225" t="s">
        <v>778</v>
      </c>
      <c r="D861" s="100" t="s">
        <v>415</v>
      </c>
      <c r="E861" s="10"/>
      <c r="F861" s="30" t="s">
        <v>266</v>
      </c>
      <c r="G861" s="10"/>
      <c r="H861" s="10"/>
      <c r="I861" s="63">
        <v>94.15</v>
      </c>
      <c r="J861" s="10"/>
      <c r="K861" s="10"/>
      <c r="L861" s="262">
        <f t="shared" si="160"/>
        <v>98.38</v>
      </c>
      <c r="M861" s="10"/>
      <c r="N861" s="63"/>
      <c r="O861" s="221">
        <f>IF(P861="Yes",'MD Rates'!$H$1,R861)</f>
        <v>44652</v>
      </c>
      <c r="P861" s="11" t="str">
        <f t="shared" si="161"/>
        <v>Yes</v>
      </c>
      <c r="R861" s="256">
        <v>44287</v>
      </c>
      <c r="T861" s="64"/>
      <c r="U861" s="64"/>
      <c r="V861" s="64"/>
    </row>
    <row r="862" spans="1:22" x14ac:dyDescent="0.25">
      <c r="A862" s="100" t="s">
        <v>780</v>
      </c>
      <c r="B862" s="106" t="s">
        <v>1014</v>
      </c>
      <c r="C862" s="225" t="s">
        <v>778</v>
      </c>
      <c r="D862" s="100" t="s">
        <v>415</v>
      </c>
      <c r="E862" s="10"/>
      <c r="F862" s="30" t="s">
        <v>267</v>
      </c>
      <c r="G862" s="10"/>
      <c r="H862" s="10"/>
      <c r="I862" s="63">
        <v>117.73</v>
      </c>
      <c r="J862" s="10"/>
      <c r="K862" s="10"/>
      <c r="L862" s="262">
        <f t="shared" si="160"/>
        <v>123.03</v>
      </c>
      <c r="M862" s="10"/>
      <c r="N862" s="63"/>
      <c r="O862" s="221">
        <f>IF(P862="Yes",'MD Rates'!$H$1,R862)</f>
        <v>44652</v>
      </c>
      <c r="P862" s="11" t="str">
        <f t="shared" si="161"/>
        <v>Yes</v>
      </c>
      <c r="R862" s="256">
        <v>44287</v>
      </c>
      <c r="T862" s="64"/>
      <c r="U862" s="64"/>
      <c r="V862" s="64"/>
    </row>
    <row r="863" spans="1:22" x14ac:dyDescent="0.25">
      <c r="A863" s="100" t="s">
        <v>780</v>
      </c>
      <c r="B863" s="106" t="s">
        <v>1014</v>
      </c>
      <c r="C863" s="225" t="s">
        <v>778</v>
      </c>
      <c r="D863" s="100" t="s">
        <v>415</v>
      </c>
      <c r="E863" s="10"/>
      <c r="F863" s="30" t="s">
        <v>268</v>
      </c>
      <c r="G863" s="10"/>
      <c r="H863" s="10"/>
      <c r="I863" s="63">
        <v>141.31</v>
      </c>
      <c r="J863" s="10"/>
      <c r="K863" s="10"/>
      <c r="L863" s="262">
        <f t="shared" si="160"/>
        <v>147.68</v>
      </c>
      <c r="M863" s="10"/>
      <c r="N863" s="63"/>
      <c r="O863" s="221">
        <f>IF(P863="Yes",'MD Rates'!$H$1,R863)</f>
        <v>44652</v>
      </c>
      <c r="P863" s="11" t="str">
        <f t="shared" si="161"/>
        <v>Yes</v>
      </c>
      <c r="R863" s="256">
        <v>44287</v>
      </c>
      <c r="T863" s="64"/>
      <c r="U863" s="64"/>
      <c r="V863" s="64"/>
    </row>
    <row r="864" spans="1:22" x14ac:dyDescent="0.25">
      <c r="A864" s="100" t="s">
        <v>780</v>
      </c>
      <c r="B864" s="106" t="s">
        <v>1014</v>
      </c>
      <c r="C864" s="225" t="s">
        <v>778</v>
      </c>
      <c r="D864" s="100" t="s">
        <v>415</v>
      </c>
      <c r="E864" s="10"/>
      <c r="F864" s="30" t="s">
        <v>269</v>
      </c>
      <c r="G864" s="10"/>
      <c r="H864" s="10"/>
      <c r="I864" s="63">
        <v>164.89</v>
      </c>
      <c r="J864" s="10"/>
      <c r="K864" s="10"/>
      <c r="L864" s="262">
        <f t="shared" si="160"/>
        <v>172.32999999999998</v>
      </c>
      <c r="M864" s="10"/>
      <c r="N864" s="63"/>
      <c r="O864" s="221">
        <f>IF(P864="Yes",'MD Rates'!$H$1,R864)</f>
        <v>44652</v>
      </c>
      <c r="P864" s="11" t="str">
        <f t="shared" si="161"/>
        <v>Yes</v>
      </c>
      <c r="R864" s="256">
        <v>44287</v>
      </c>
      <c r="T864" s="64"/>
      <c r="U864" s="64"/>
      <c r="V864" s="64"/>
    </row>
    <row r="865" spans="1:22" x14ac:dyDescent="0.25">
      <c r="A865" s="100" t="s">
        <v>780</v>
      </c>
      <c r="B865" s="106" t="s">
        <v>1014</v>
      </c>
      <c r="C865" s="225" t="s">
        <v>778</v>
      </c>
      <c r="D865" s="100" t="s">
        <v>415</v>
      </c>
      <c r="E865" s="10"/>
      <c r="F865" s="30" t="s">
        <v>270</v>
      </c>
      <c r="G865" s="10"/>
      <c r="H865" s="10"/>
      <c r="I865" s="63">
        <v>122.67</v>
      </c>
      <c r="J865" s="10"/>
      <c r="K865" s="10"/>
      <c r="L865" s="262">
        <f t="shared" si="160"/>
        <v>128.19</v>
      </c>
      <c r="M865" s="10"/>
      <c r="N865" s="63"/>
      <c r="O865" s="221">
        <f>IF(P865="Yes",'MD Rates'!$H$1,R865)</f>
        <v>44652</v>
      </c>
      <c r="P865" s="11" t="str">
        <f t="shared" si="161"/>
        <v>Yes</v>
      </c>
      <c r="R865" s="256">
        <v>44287</v>
      </c>
      <c r="T865" s="64"/>
      <c r="U865" s="64"/>
      <c r="V865" s="64"/>
    </row>
    <row r="866" spans="1:22" x14ac:dyDescent="0.25">
      <c r="A866" s="100" t="s">
        <v>780</v>
      </c>
      <c r="B866" s="106" t="s">
        <v>1014</v>
      </c>
      <c r="C866" s="225" t="s">
        <v>778</v>
      </c>
      <c r="D866" s="100" t="s">
        <v>415</v>
      </c>
      <c r="E866" s="10"/>
      <c r="F866" s="30" t="s">
        <v>271</v>
      </c>
      <c r="G866" s="10"/>
      <c r="H866" s="10"/>
      <c r="I866" s="63">
        <v>141.23000000000002</v>
      </c>
      <c r="J866" s="10"/>
      <c r="K866" s="10"/>
      <c r="L866" s="262">
        <f t="shared" si="160"/>
        <v>147.57</v>
      </c>
      <c r="M866" s="10"/>
      <c r="N866" s="63"/>
      <c r="O866" s="221">
        <f>IF(P866="Yes",'MD Rates'!$H$1,R866)</f>
        <v>44652</v>
      </c>
      <c r="P866" s="11" t="str">
        <f t="shared" si="161"/>
        <v>Yes</v>
      </c>
      <c r="R866" s="256">
        <v>44287</v>
      </c>
      <c r="T866" s="64"/>
      <c r="U866" s="64"/>
      <c r="V866" s="64"/>
    </row>
    <row r="867" spans="1:22" x14ac:dyDescent="0.25">
      <c r="A867" s="100" t="s">
        <v>780</v>
      </c>
      <c r="B867" s="106" t="s">
        <v>1014</v>
      </c>
      <c r="C867" s="225" t="s">
        <v>778</v>
      </c>
      <c r="D867" s="100" t="s">
        <v>415</v>
      </c>
      <c r="E867" s="10"/>
      <c r="F867" s="30" t="s">
        <v>272</v>
      </c>
      <c r="G867" s="10"/>
      <c r="H867" s="10"/>
      <c r="I867" s="63">
        <v>188.31</v>
      </c>
      <c r="J867" s="10"/>
      <c r="K867" s="10"/>
      <c r="L867" s="262">
        <f t="shared" si="160"/>
        <v>196.76</v>
      </c>
      <c r="M867" s="10"/>
      <c r="N867" s="63"/>
      <c r="O867" s="221">
        <f>IF(P867="Yes",'MD Rates'!$H$1,R867)</f>
        <v>44652</v>
      </c>
      <c r="P867" s="11" t="str">
        <f t="shared" si="161"/>
        <v>Yes</v>
      </c>
      <c r="R867" s="256">
        <v>44287</v>
      </c>
      <c r="T867" s="64"/>
      <c r="U867" s="64"/>
      <c r="V867" s="64"/>
    </row>
    <row r="868" spans="1:22" x14ac:dyDescent="0.25">
      <c r="A868" s="100" t="s">
        <v>780</v>
      </c>
      <c r="B868" s="106" t="s">
        <v>1014</v>
      </c>
      <c r="C868" s="225" t="s">
        <v>778</v>
      </c>
      <c r="D868" s="100" t="s">
        <v>415</v>
      </c>
      <c r="E868" s="10"/>
      <c r="F868" s="30" t="s">
        <v>273</v>
      </c>
      <c r="G868" s="10"/>
      <c r="H868" s="10"/>
      <c r="I868" s="63">
        <v>164.81</v>
      </c>
      <c r="J868" s="10"/>
      <c r="K868" s="10"/>
      <c r="L868" s="262">
        <f t="shared" si="160"/>
        <v>172.22</v>
      </c>
      <c r="M868" s="10"/>
      <c r="N868" s="63"/>
      <c r="O868" s="221">
        <f>IF(P868="Yes",'MD Rates'!$H$1,R868)</f>
        <v>44652</v>
      </c>
      <c r="P868" s="11" t="str">
        <f t="shared" si="161"/>
        <v>Yes</v>
      </c>
      <c r="R868" s="256">
        <v>44287</v>
      </c>
      <c r="T868" s="64"/>
      <c r="U868" s="64"/>
      <c r="V868" s="64"/>
    </row>
    <row r="869" spans="1:22" x14ac:dyDescent="0.25">
      <c r="A869" s="100" t="s">
        <v>780</v>
      </c>
      <c r="B869" s="106" t="s">
        <v>1014</v>
      </c>
      <c r="C869" s="225" t="s">
        <v>778</v>
      </c>
      <c r="D869" s="100" t="s">
        <v>415</v>
      </c>
      <c r="E869" s="10"/>
      <c r="F869" s="30" t="s">
        <v>274</v>
      </c>
      <c r="G869" s="10"/>
      <c r="H869" s="10"/>
      <c r="I869" s="63">
        <v>188.39000000000001</v>
      </c>
      <c r="J869" s="10"/>
      <c r="K869" s="10"/>
      <c r="L869" s="262">
        <f t="shared" si="160"/>
        <v>196.87</v>
      </c>
      <c r="M869" s="10"/>
      <c r="N869" s="63"/>
      <c r="O869" s="221">
        <f>IF(P869="Yes",'MD Rates'!$H$1,R869)</f>
        <v>44652</v>
      </c>
      <c r="P869" s="11" t="str">
        <f t="shared" si="161"/>
        <v>Yes</v>
      </c>
      <c r="R869" s="256">
        <v>44287</v>
      </c>
      <c r="T869" s="64"/>
      <c r="U869" s="64"/>
      <c r="V869" s="64"/>
    </row>
    <row r="870" spans="1:22" x14ac:dyDescent="0.25">
      <c r="A870" s="100" t="s">
        <v>780</v>
      </c>
      <c r="B870" s="106" t="s">
        <v>1014</v>
      </c>
      <c r="C870" s="225" t="s">
        <v>778</v>
      </c>
      <c r="D870" s="100" t="s">
        <v>415</v>
      </c>
      <c r="E870" s="10"/>
      <c r="F870" s="30" t="s">
        <v>275</v>
      </c>
      <c r="G870" s="10"/>
      <c r="H870" s="10"/>
      <c r="I870" s="63">
        <v>211.97000000000003</v>
      </c>
      <c r="J870" s="10"/>
      <c r="K870" s="10"/>
      <c r="L870" s="262">
        <f t="shared" si="160"/>
        <v>221.51999999999998</v>
      </c>
      <c r="M870" s="10"/>
      <c r="N870" s="63"/>
      <c r="O870" s="221">
        <f>IF(P870="Yes",'MD Rates'!$H$1,R870)</f>
        <v>44652</v>
      </c>
      <c r="P870" s="11" t="str">
        <f t="shared" si="161"/>
        <v>Yes</v>
      </c>
      <c r="R870" s="256">
        <v>44287</v>
      </c>
      <c r="T870" s="64"/>
      <c r="U870" s="64"/>
      <c r="V870" s="64"/>
    </row>
    <row r="871" spans="1:22" x14ac:dyDescent="0.25">
      <c r="A871" s="100" t="s">
        <v>780</v>
      </c>
      <c r="B871" s="106" t="s">
        <v>1014</v>
      </c>
      <c r="C871" s="225" t="s">
        <v>778</v>
      </c>
      <c r="D871" s="100" t="s">
        <v>415</v>
      </c>
      <c r="E871" s="10"/>
      <c r="F871" s="30" t="s">
        <v>276</v>
      </c>
      <c r="G871" s="10"/>
      <c r="H871" s="10"/>
      <c r="I871" s="63">
        <v>188.3</v>
      </c>
      <c r="J871" s="10"/>
      <c r="K871" s="10"/>
      <c r="L871" s="262">
        <f t="shared" si="160"/>
        <v>196.76</v>
      </c>
      <c r="M871" s="10"/>
      <c r="N871" s="63"/>
      <c r="O871" s="221">
        <f>IF(P871="Yes",'MD Rates'!$H$1,R871)</f>
        <v>44652</v>
      </c>
      <c r="P871" s="11" t="str">
        <f t="shared" si="161"/>
        <v>Yes</v>
      </c>
      <c r="R871" s="256">
        <v>44287</v>
      </c>
      <c r="T871" s="64"/>
      <c r="U871" s="64"/>
      <c r="V871" s="64"/>
    </row>
    <row r="872" spans="1:22" x14ac:dyDescent="0.25">
      <c r="A872" s="100" t="s">
        <v>780</v>
      </c>
      <c r="B872" s="106" t="s">
        <v>1014</v>
      </c>
      <c r="C872" s="225" t="s">
        <v>778</v>
      </c>
      <c r="D872" s="100" t="s">
        <v>415</v>
      </c>
      <c r="E872" s="10"/>
      <c r="F872" s="30" t="s">
        <v>277</v>
      </c>
      <c r="G872" s="10"/>
      <c r="H872" s="10"/>
      <c r="I872" s="63">
        <v>211.88</v>
      </c>
      <c r="J872" s="10"/>
      <c r="K872" s="10"/>
      <c r="L872" s="262">
        <f t="shared" si="160"/>
        <v>221.41</v>
      </c>
      <c r="M872" s="10"/>
      <c r="N872" s="63"/>
      <c r="O872" s="221">
        <f>IF(P872="Yes",'MD Rates'!$H$1,R872)</f>
        <v>44652</v>
      </c>
      <c r="P872" s="11" t="str">
        <f t="shared" si="161"/>
        <v>Yes</v>
      </c>
      <c r="R872" s="256">
        <v>44287</v>
      </c>
      <c r="T872" s="64"/>
      <c r="U872" s="64"/>
      <c r="V872" s="64"/>
    </row>
    <row r="873" spans="1:22" x14ac:dyDescent="0.25">
      <c r="A873" s="100" t="s">
        <v>780</v>
      </c>
      <c r="B873" s="106" t="s">
        <v>1014</v>
      </c>
      <c r="C873" s="225" t="s">
        <v>778</v>
      </c>
      <c r="D873" s="100" t="s">
        <v>415</v>
      </c>
      <c r="E873" s="10"/>
      <c r="F873" s="30" t="s">
        <v>278</v>
      </c>
      <c r="G873" s="10"/>
      <c r="H873" s="10"/>
      <c r="I873" s="63">
        <v>235.46</v>
      </c>
      <c r="J873" s="10"/>
      <c r="K873" s="10"/>
      <c r="L873" s="262">
        <f t="shared" si="160"/>
        <v>246.06</v>
      </c>
      <c r="M873" s="10"/>
      <c r="N873" s="63"/>
      <c r="O873" s="221">
        <f>IF(P873="Yes",'MD Rates'!$H$1,R873)</f>
        <v>44652</v>
      </c>
      <c r="P873" s="11" t="str">
        <f t="shared" si="161"/>
        <v>Yes</v>
      </c>
      <c r="R873" s="256">
        <v>44287</v>
      </c>
      <c r="T873" s="64"/>
      <c r="U873" s="64"/>
      <c r="V873" s="64"/>
    </row>
    <row r="874" spans="1:22" x14ac:dyDescent="0.25">
      <c r="A874" s="100" t="s">
        <v>780</v>
      </c>
      <c r="B874" s="106" t="s">
        <v>1014</v>
      </c>
      <c r="C874" s="225" t="s">
        <v>778</v>
      </c>
      <c r="D874" s="100" t="s">
        <v>415</v>
      </c>
      <c r="E874" s="10"/>
      <c r="F874" s="30" t="s">
        <v>279</v>
      </c>
      <c r="G874" s="10"/>
      <c r="H874" s="10"/>
      <c r="I874" s="63">
        <v>259.04000000000002</v>
      </c>
      <c r="J874" s="10"/>
      <c r="K874" s="10"/>
      <c r="L874" s="262">
        <f t="shared" si="160"/>
        <v>270.70999999999998</v>
      </c>
      <c r="M874" s="10"/>
      <c r="N874" s="63"/>
      <c r="O874" s="221">
        <f>IF(P874="Yes",'MD Rates'!$H$1,R874)</f>
        <v>44652</v>
      </c>
      <c r="P874" s="11" t="str">
        <f t="shared" si="161"/>
        <v>Yes</v>
      </c>
      <c r="R874" s="256">
        <v>44287</v>
      </c>
      <c r="T874" s="64"/>
      <c r="U874" s="64"/>
      <c r="V874" s="64"/>
    </row>
    <row r="875" spans="1:22" x14ac:dyDescent="0.25">
      <c r="A875" s="100" t="s">
        <v>780</v>
      </c>
      <c r="B875" s="106" t="s">
        <v>1014</v>
      </c>
      <c r="C875" s="225" t="s">
        <v>778</v>
      </c>
      <c r="D875" s="100" t="s">
        <v>415</v>
      </c>
      <c r="E875" s="10"/>
      <c r="F875" s="30" t="s">
        <v>280</v>
      </c>
      <c r="G875" s="10"/>
      <c r="H875" s="10"/>
      <c r="I875" s="63">
        <v>47.08</v>
      </c>
      <c r="J875" s="10"/>
      <c r="K875" s="10"/>
      <c r="L875" s="262">
        <f t="shared" si="160"/>
        <v>49.19</v>
      </c>
      <c r="M875" s="10"/>
      <c r="N875" s="63"/>
      <c r="O875" s="221">
        <f>IF(P875="Yes",'MD Rates'!$H$1,R875)</f>
        <v>44652</v>
      </c>
      <c r="P875" s="11" t="str">
        <f t="shared" si="161"/>
        <v>Yes</v>
      </c>
      <c r="R875" s="256">
        <v>44287</v>
      </c>
      <c r="T875" s="64"/>
      <c r="U875" s="64"/>
      <c r="V875" s="64"/>
    </row>
    <row r="876" spans="1:22" x14ac:dyDescent="0.25">
      <c r="A876" s="100" t="s">
        <v>780</v>
      </c>
      <c r="B876" s="106" t="s">
        <v>1014</v>
      </c>
      <c r="C876" s="225" t="s">
        <v>778</v>
      </c>
      <c r="D876" s="100" t="s">
        <v>781</v>
      </c>
      <c r="E876" s="10"/>
      <c r="F876" s="30" t="s">
        <v>257</v>
      </c>
      <c r="G876" s="10"/>
      <c r="H876" s="10"/>
      <c r="I876" s="63">
        <v>94.15</v>
      </c>
      <c r="J876" s="10"/>
      <c r="K876" s="10"/>
      <c r="L876" s="262">
        <f t="shared" si="160"/>
        <v>98.38</v>
      </c>
      <c r="M876" s="10"/>
      <c r="N876" s="63"/>
      <c r="O876" s="221">
        <f>IF(P876="Yes",'MD Rates'!$H$1,R876)</f>
        <v>44652</v>
      </c>
      <c r="P876" s="11" t="str">
        <f t="shared" si="161"/>
        <v>Yes</v>
      </c>
      <c r="R876" s="256">
        <v>44287</v>
      </c>
      <c r="T876" s="64"/>
      <c r="U876" s="64"/>
      <c r="V876" s="64"/>
    </row>
    <row r="877" spans="1:22" x14ac:dyDescent="0.25">
      <c r="A877" s="100" t="s">
        <v>780</v>
      </c>
      <c r="B877" s="106" t="s">
        <v>1014</v>
      </c>
      <c r="C877" s="225" t="s">
        <v>778</v>
      </c>
      <c r="D877" s="100" t="s">
        <v>781</v>
      </c>
      <c r="E877" s="10"/>
      <c r="F877" s="30" t="s">
        <v>258</v>
      </c>
      <c r="G877" s="10"/>
      <c r="H877" s="10"/>
      <c r="I877" s="63">
        <v>141.23000000000002</v>
      </c>
      <c r="J877" s="10"/>
      <c r="K877" s="10"/>
      <c r="L877" s="262">
        <f t="shared" si="160"/>
        <v>147.57</v>
      </c>
      <c r="M877" s="10"/>
      <c r="N877" s="63"/>
      <c r="O877" s="221">
        <f>IF(P877="Yes",'MD Rates'!$H$1,R877)</f>
        <v>44652</v>
      </c>
      <c r="P877" s="11" t="str">
        <f t="shared" si="161"/>
        <v>Yes</v>
      </c>
      <c r="R877" s="256">
        <v>44287</v>
      </c>
      <c r="T877" s="64"/>
      <c r="U877" s="64"/>
      <c r="V877" s="64"/>
    </row>
    <row r="878" spans="1:22" x14ac:dyDescent="0.25">
      <c r="A878" s="100" t="s">
        <v>780</v>
      </c>
      <c r="B878" s="106" t="s">
        <v>1014</v>
      </c>
      <c r="C878" s="225" t="s">
        <v>778</v>
      </c>
      <c r="D878" s="100" t="s">
        <v>781</v>
      </c>
      <c r="E878" s="10"/>
      <c r="F878" s="30" t="s">
        <v>259</v>
      </c>
      <c r="G878" s="10"/>
      <c r="H878" s="10"/>
      <c r="I878" s="63">
        <v>188.31</v>
      </c>
      <c r="J878" s="10"/>
      <c r="K878" s="10"/>
      <c r="L878" s="262">
        <f t="shared" si="160"/>
        <v>196.76</v>
      </c>
      <c r="M878" s="10"/>
      <c r="N878" s="63"/>
      <c r="O878" s="221">
        <f>IF(P878="Yes",'MD Rates'!$H$1,R878)</f>
        <v>44652</v>
      </c>
      <c r="P878" s="11" t="str">
        <f t="shared" si="161"/>
        <v>Yes</v>
      </c>
      <c r="R878" s="256">
        <v>44287</v>
      </c>
      <c r="T878" s="64"/>
      <c r="U878" s="64"/>
      <c r="V878" s="64"/>
    </row>
    <row r="879" spans="1:22" x14ac:dyDescent="0.25">
      <c r="A879" s="100" t="s">
        <v>780</v>
      </c>
      <c r="B879" s="106" t="s">
        <v>1014</v>
      </c>
      <c r="C879" s="225" t="s">
        <v>778</v>
      </c>
      <c r="D879" s="100" t="s">
        <v>781</v>
      </c>
      <c r="E879" s="10"/>
      <c r="F879" s="30" t="s">
        <v>260</v>
      </c>
      <c r="G879" s="10"/>
      <c r="H879" s="10"/>
      <c r="I879" s="63">
        <v>235.39000000000001</v>
      </c>
      <c r="J879" s="10"/>
      <c r="K879" s="10"/>
      <c r="L879" s="262">
        <f t="shared" si="160"/>
        <v>245.95</v>
      </c>
      <c r="M879" s="10"/>
      <c r="N879" s="63"/>
      <c r="O879" s="221">
        <f>IF(P879="Yes",'MD Rates'!$H$1,R879)</f>
        <v>44652</v>
      </c>
      <c r="P879" s="11" t="str">
        <f t="shared" si="161"/>
        <v>Yes</v>
      </c>
      <c r="R879" s="256">
        <v>44287</v>
      </c>
      <c r="T879" s="64"/>
      <c r="U879" s="64"/>
      <c r="V879" s="64"/>
    </row>
    <row r="880" spans="1:22" x14ac:dyDescent="0.25">
      <c r="A880" s="100" t="s">
        <v>780</v>
      </c>
      <c r="B880" s="106" t="s">
        <v>1014</v>
      </c>
      <c r="C880" s="225" t="s">
        <v>778</v>
      </c>
      <c r="D880" s="100" t="s">
        <v>781</v>
      </c>
      <c r="E880" s="10"/>
      <c r="F880" s="30" t="s">
        <v>261</v>
      </c>
      <c r="G880" s="10"/>
      <c r="H880" s="10"/>
      <c r="I880" s="63">
        <v>143.59</v>
      </c>
      <c r="J880" s="10"/>
      <c r="K880" s="10"/>
      <c r="L880" s="262">
        <f t="shared" si="160"/>
        <v>150.05000000000001</v>
      </c>
      <c r="M880" s="10"/>
      <c r="N880" s="63"/>
      <c r="O880" s="221">
        <f>IF(P880="Yes",'MD Rates'!$H$1,R880)</f>
        <v>44652</v>
      </c>
      <c r="P880" s="11" t="str">
        <f t="shared" si="161"/>
        <v>Yes</v>
      </c>
      <c r="R880" s="256">
        <v>44287</v>
      </c>
      <c r="T880" s="64"/>
      <c r="U880" s="64"/>
      <c r="V880" s="64"/>
    </row>
    <row r="881" spans="1:22" x14ac:dyDescent="0.25">
      <c r="A881" s="100" t="s">
        <v>780</v>
      </c>
      <c r="B881" s="106" t="s">
        <v>1014</v>
      </c>
      <c r="C881" s="225" t="s">
        <v>778</v>
      </c>
      <c r="D881" s="100" t="s">
        <v>781</v>
      </c>
      <c r="E881" s="10"/>
      <c r="F881" s="30" t="s">
        <v>262</v>
      </c>
      <c r="G881" s="10"/>
      <c r="H881" s="10"/>
      <c r="I881" s="63">
        <v>141.23000000000002</v>
      </c>
      <c r="J881" s="10"/>
      <c r="K881" s="10"/>
      <c r="L881" s="262">
        <f t="shared" si="160"/>
        <v>147.57</v>
      </c>
      <c r="M881" s="10"/>
      <c r="N881" s="63"/>
      <c r="O881" s="221">
        <f>IF(P881="Yes",'MD Rates'!$H$1,R881)</f>
        <v>44652</v>
      </c>
      <c r="P881" s="11" t="str">
        <f t="shared" si="161"/>
        <v>Yes</v>
      </c>
      <c r="R881" s="256">
        <v>44287</v>
      </c>
      <c r="T881" s="64"/>
      <c r="U881" s="64"/>
      <c r="V881" s="64"/>
    </row>
    <row r="882" spans="1:22" x14ac:dyDescent="0.25">
      <c r="A882" s="100" t="s">
        <v>780</v>
      </c>
      <c r="B882" s="106" t="s">
        <v>1014</v>
      </c>
      <c r="C882" s="225" t="s">
        <v>778</v>
      </c>
      <c r="D882" s="100" t="s">
        <v>781</v>
      </c>
      <c r="E882" s="10"/>
      <c r="F882" s="30" t="s">
        <v>263</v>
      </c>
      <c r="G882" s="10"/>
      <c r="H882" s="10"/>
      <c r="I882" s="63">
        <v>188.3</v>
      </c>
      <c r="J882" s="10"/>
      <c r="K882" s="10"/>
      <c r="L882" s="262">
        <f t="shared" si="160"/>
        <v>196.76</v>
      </c>
      <c r="M882" s="10"/>
      <c r="N882" s="63"/>
      <c r="O882" s="221">
        <f>IF(P882="Yes",'MD Rates'!$H$1,R882)</f>
        <v>44652</v>
      </c>
      <c r="P882" s="11" t="str">
        <f t="shared" si="161"/>
        <v>Yes</v>
      </c>
      <c r="R882" s="256">
        <v>44287</v>
      </c>
      <c r="T882" s="64"/>
      <c r="U882" s="64"/>
      <c r="V882" s="64"/>
    </row>
    <row r="883" spans="1:22" x14ac:dyDescent="0.25">
      <c r="A883" s="100" t="s">
        <v>780</v>
      </c>
      <c r="B883" s="106" t="s">
        <v>1014</v>
      </c>
      <c r="C883" s="225" t="s">
        <v>778</v>
      </c>
      <c r="D883" s="100" t="s">
        <v>781</v>
      </c>
      <c r="E883" s="10"/>
      <c r="F883" s="30" t="s">
        <v>264</v>
      </c>
      <c r="G883" s="10"/>
      <c r="H883" s="10"/>
      <c r="I883" s="63">
        <v>188.3</v>
      </c>
      <c r="J883" s="10"/>
      <c r="K883" s="10"/>
      <c r="L883" s="262">
        <f t="shared" si="160"/>
        <v>196.76</v>
      </c>
      <c r="M883" s="10"/>
      <c r="N883" s="63"/>
      <c r="O883" s="221">
        <f>IF(P883="Yes",'MD Rates'!$H$1,R883)</f>
        <v>44652</v>
      </c>
      <c r="P883" s="11" t="str">
        <f t="shared" si="161"/>
        <v>Yes</v>
      </c>
      <c r="R883" s="256">
        <v>44287</v>
      </c>
      <c r="T883" s="64"/>
      <c r="U883" s="64"/>
      <c r="V883" s="64"/>
    </row>
    <row r="884" spans="1:22" x14ac:dyDescent="0.25">
      <c r="A884" s="100" t="s">
        <v>780</v>
      </c>
      <c r="B884" s="106" t="s">
        <v>1014</v>
      </c>
      <c r="C884" s="225" t="s">
        <v>778</v>
      </c>
      <c r="D884" s="100" t="s">
        <v>781</v>
      </c>
      <c r="E884" s="10"/>
      <c r="F884" s="30" t="s">
        <v>265</v>
      </c>
      <c r="G884" s="10"/>
      <c r="H884" s="10"/>
      <c r="I884" s="63">
        <v>282.45999999999998</v>
      </c>
      <c r="J884" s="10"/>
      <c r="K884" s="10"/>
      <c r="L884" s="262">
        <f t="shared" ref="L884:L947" si="162">L860</f>
        <v>295.17</v>
      </c>
      <c r="M884" s="10"/>
      <c r="N884" s="63"/>
      <c r="O884" s="221">
        <f>IF(P884="Yes",'MD Rates'!$H$1,R884)</f>
        <v>44652</v>
      </c>
      <c r="P884" s="11" t="str">
        <f t="shared" si="161"/>
        <v>Yes</v>
      </c>
      <c r="R884" s="256">
        <v>44287</v>
      </c>
      <c r="T884" s="64"/>
      <c r="U884" s="64"/>
      <c r="V884" s="64"/>
    </row>
    <row r="885" spans="1:22" x14ac:dyDescent="0.25">
      <c r="A885" s="100" t="s">
        <v>780</v>
      </c>
      <c r="B885" s="106" t="s">
        <v>1014</v>
      </c>
      <c r="C885" s="225" t="s">
        <v>778</v>
      </c>
      <c r="D885" s="100" t="s">
        <v>781</v>
      </c>
      <c r="E885" s="10"/>
      <c r="F885" s="30" t="s">
        <v>266</v>
      </c>
      <c r="G885" s="10"/>
      <c r="H885" s="10"/>
      <c r="I885" s="63">
        <v>94.15</v>
      </c>
      <c r="J885" s="10"/>
      <c r="K885" s="10"/>
      <c r="L885" s="262">
        <f t="shared" si="162"/>
        <v>98.38</v>
      </c>
      <c r="M885" s="10"/>
      <c r="N885" s="63"/>
      <c r="O885" s="221">
        <f>IF(P885="Yes",'MD Rates'!$H$1,R885)</f>
        <v>44652</v>
      </c>
      <c r="P885" s="11" t="str">
        <f t="shared" si="161"/>
        <v>Yes</v>
      </c>
      <c r="R885" s="256">
        <v>44287</v>
      </c>
      <c r="T885" s="64"/>
      <c r="U885" s="64"/>
      <c r="V885" s="64"/>
    </row>
    <row r="886" spans="1:22" x14ac:dyDescent="0.25">
      <c r="A886" s="100" t="s">
        <v>780</v>
      </c>
      <c r="B886" s="106" t="s">
        <v>1014</v>
      </c>
      <c r="C886" s="225" t="s">
        <v>778</v>
      </c>
      <c r="D886" s="100" t="s">
        <v>781</v>
      </c>
      <c r="E886" s="10"/>
      <c r="F886" s="30" t="s">
        <v>267</v>
      </c>
      <c r="G886" s="10"/>
      <c r="H886" s="10"/>
      <c r="I886" s="63">
        <v>117.73</v>
      </c>
      <c r="J886" s="10"/>
      <c r="K886" s="10"/>
      <c r="L886" s="262">
        <f t="shared" si="162"/>
        <v>123.03</v>
      </c>
      <c r="M886" s="10"/>
      <c r="N886" s="63"/>
      <c r="O886" s="221">
        <f>IF(P886="Yes",'MD Rates'!$H$1,R886)</f>
        <v>44652</v>
      </c>
      <c r="P886" s="11" t="str">
        <f t="shared" si="161"/>
        <v>Yes</v>
      </c>
      <c r="R886" s="256">
        <v>44287</v>
      </c>
      <c r="T886" s="64"/>
      <c r="U886" s="64"/>
      <c r="V886" s="64"/>
    </row>
    <row r="887" spans="1:22" x14ac:dyDescent="0.25">
      <c r="A887" s="100" t="s">
        <v>780</v>
      </c>
      <c r="B887" s="106" t="s">
        <v>1014</v>
      </c>
      <c r="C887" s="225" t="s">
        <v>778</v>
      </c>
      <c r="D887" s="100" t="s">
        <v>781</v>
      </c>
      <c r="E887" s="10"/>
      <c r="F887" s="30" t="s">
        <v>268</v>
      </c>
      <c r="G887" s="10"/>
      <c r="H887" s="10"/>
      <c r="I887" s="63">
        <v>141.31</v>
      </c>
      <c r="J887" s="10"/>
      <c r="K887" s="10"/>
      <c r="L887" s="262">
        <f t="shared" si="162"/>
        <v>147.68</v>
      </c>
      <c r="M887" s="10"/>
      <c r="N887" s="63"/>
      <c r="O887" s="221">
        <f>IF(P887="Yes",'MD Rates'!$H$1,R887)</f>
        <v>44652</v>
      </c>
      <c r="P887" s="11" t="str">
        <f t="shared" si="161"/>
        <v>Yes</v>
      </c>
      <c r="R887" s="256">
        <v>44287</v>
      </c>
      <c r="T887" s="64"/>
      <c r="U887" s="64"/>
      <c r="V887" s="64"/>
    </row>
    <row r="888" spans="1:22" x14ac:dyDescent="0.25">
      <c r="A888" s="100" t="s">
        <v>780</v>
      </c>
      <c r="B888" s="106" t="s">
        <v>1014</v>
      </c>
      <c r="C888" s="225" t="s">
        <v>778</v>
      </c>
      <c r="D888" s="100" t="s">
        <v>781</v>
      </c>
      <c r="E888" s="10"/>
      <c r="F888" s="30" t="s">
        <v>269</v>
      </c>
      <c r="G888" s="10"/>
      <c r="H888" s="10"/>
      <c r="I888" s="63">
        <v>164.89</v>
      </c>
      <c r="J888" s="10"/>
      <c r="K888" s="10"/>
      <c r="L888" s="262">
        <f t="shared" si="162"/>
        <v>172.32999999999998</v>
      </c>
      <c r="M888" s="10"/>
      <c r="N888" s="63"/>
      <c r="O888" s="221">
        <f>IF(P888="Yes",'MD Rates'!$H$1,R888)</f>
        <v>44652</v>
      </c>
      <c r="P888" s="11" t="str">
        <f t="shared" si="161"/>
        <v>Yes</v>
      </c>
      <c r="R888" s="256">
        <v>44287</v>
      </c>
      <c r="T888" s="64"/>
      <c r="U888" s="64"/>
      <c r="V888" s="64"/>
    </row>
    <row r="889" spans="1:22" x14ac:dyDescent="0.25">
      <c r="A889" s="100" t="s">
        <v>780</v>
      </c>
      <c r="B889" s="106" t="s">
        <v>1014</v>
      </c>
      <c r="C889" s="225" t="s">
        <v>778</v>
      </c>
      <c r="D889" s="100" t="s">
        <v>781</v>
      </c>
      <c r="E889" s="10"/>
      <c r="F889" s="30" t="s">
        <v>270</v>
      </c>
      <c r="G889" s="10"/>
      <c r="H889" s="10"/>
      <c r="I889" s="63">
        <v>122.67</v>
      </c>
      <c r="J889" s="10"/>
      <c r="K889" s="10"/>
      <c r="L889" s="262">
        <f t="shared" si="162"/>
        <v>128.19</v>
      </c>
      <c r="M889" s="10"/>
      <c r="N889" s="63"/>
      <c r="O889" s="221">
        <f>IF(P889="Yes",'MD Rates'!$H$1,R889)</f>
        <v>44652</v>
      </c>
      <c r="P889" s="11" t="str">
        <f t="shared" si="161"/>
        <v>Yes</v>
      </c>
      <c r="R889" s="256">
        <v>44287</v>
      </c>
      <c r="T889" s="64"/>
      <c r="U889" s="64"/>
      <c r="V889" s="64"/>
    </row>
    <row r="890" spans="1:22" x14ac:dyDescent="0.25">
      <c r="A890" s="100" t="s">
        <v>780</v>
      </c>
      <c r="B890" s="106" t="s">
        <v>1014</v>
      </c>
      <c r="C890" s="225" t="s">
        <v>778</v>
      </c>
      <c r="D890" s="100" t="s">
        <v>781</v>
      </c>
      <c r="E890" s="10"/>
      <c r="F890" s="30" t="s">
        <v>271</v>
      </c>
      <c r="G890" s="10"/>
      <c r="H890" s="10"/>
      <c r="I890" s="63">
        <v>141.23000000000002</v>
      </c>
      <c r="J890" s="10"/>
      <c r="K890" s="10"/>
      <c r="L890" s="262">
        <f t="shared" si="162"/>
        <v>147.57</v>
      </c>
      <c r="M890" s="10"/>
      <c r="N890" s="63"/>
      <c r="O890" s="221">
        <f>IF(P890="Yes",'MD Rates'!$H$1,R890)</f>
        <v>44652</v>
      </c>
      <c r="P890" s="11" t="str">
        <f t="shared" si="161"/>
        <v>Yes</v>
      </c>
      <c r="R890" s="256">
        <v>44287</v>
      </c>
      <c r="T890" s="64"/>
      <c r="U890" s="64"/>
      <c r="V890" s="64"/>
    </row>
    <row r="891" spans="1:22" x14ac:dyDescent="0.25">
      <c r="A891" s="100" t="s">
        <v>780</v>
      </c>
      <c r="B891" s="106" t="s">
        <v>1014</v>
      </c>
      <c r="C891" s="225" t="s">
        <v>778</v>
      </c>
      <c r="D891" s="100" t="s">
        <v>781</v>
      </c>
      <c r="E891" s="10"/>
      <c r="F891" s="30" t="s">
        <v>272</v>
      </c>
      <c r="G891" s="10"/>
      <c r="H891" s="10"/>
      <c r="I891" s="63">
        <v>188.31</v>
      </c>
      <c r="J891" s="10"/>
      <c r="K891" s="10"/>
      <c r="L891" s="262">
        <f t="shared" si="162"/>
        <v>196.76</v>
      </c>
      <c r="M891" s="10"/>
      <c r="N891" s="63"/>
      <c r="O891" s="221">
        <f>IF(P891="Yes",'MD Rates'!$H$1,R891)</f>
        <v>44652</v>
      </c>
      <c r="P891" s="11" t="str">
        <f t="shared" si="161"/>
        <v>Yes</v>
      </c>
      <c r="R891" s="256">
        <v>44287</v>
      </c>
      <c r="T891" s="64"/>
      <c r="U891" s="64"/>
      <c r="V891" s="64"/>
    </row>
    <row r="892" spans="1:22" x14ac:dyDescent="0.25">
      <c r="A892" s="100" t="s">
        <v>780</v>
      </c>
      <c r="B892" s="106" t="s">
        <v>1014</v>
      </c>
      <c r="C892" s="225" t="s">
        <v>778</v>
      </c>
      <c r="D892" s="100" t="s">
        <v>781</v>
      </c>
      <c r="E892" s="10"/>
      <c r="F892" s="30" t="s">
        <v>273</v>
      </c>
      <c r="G892" s="10"/>
      <c r="H892" s="10"/>
      <c r="I892" s="63">
        <v>164.81</v>
      </c>
      <c r="J892" s="10"/>
      <c r="K892" s="10"/>
      <c r="L892" s="262">
        <f t="shared" si="162"/>
        <v>172.22</v>
      </c>
      <c r="M892" s="10"/>
      <c r="N892" s="63"/>
      <c r="O892" s="221">
        <f>IF(P892="Yes",'MD Rates'!$H$1,R892)</f>
        <v>44652</v>
      </c>
      <c r="P892" s="11" t="str">
        <f t="shared" si="161"/>
        <v>Yes</v>
      </c>
      <c r="R892" s="256">
        <v>44287</v>
      </c>
      <c r="T892" s="64"/>
      <c r="U892" s="64"/>
      <c r="V892" s="64"/>
    </row>
    <row r="893" spans="1:22" x14ac:dyDescent="0.25">
      <c r="A893" s="100" t="s">
        <v>780</v>
      </c>
      <c r="B893" s="106" t="s">
        <v>1014</v>
      </c>
      <c r="C893" s="225" t="s">
        <v>778</v>
      </c>
      <c r="D893" s="100" t="s">
        <v>781</v>
      </c>
      <c r="E893" s="10"/>
      <c r="F893" s="30" t="s">
        <v>274</v>
      </c>
      <c r="G893" s="10"/>
      <c r="H893" s="10"/>
      <c r="I893" s="63">
        <v>188.39000000000001</v>
      </c>
      <c r="J893" s="10"/>
      <c r="K893" s="10"/>
      <c r="L893" s="262">
        <f t="shared" si="162"/>
        <v>196.87</v>
      </c>
      <c r="M893" s="10"/>
      <c r="N893" s="63"/>
      <c r="O893" s="221">
        <f>IF(P893="Yes",'MD Rates'!$H$1,R893)</f>
        <v>44652</v>
      </c>
      <c r="P893" s="11" t="str">
        <f t="shared" si="161"/>
        <v>Yes</v>
      </c>
      <c r="R893" s="256">
        <v>44287</v>
      </c>
      <c r="T893" s="64"/>
      <c r="U893" s="64"/>
      <c r="V893" s="64"/>
    </row>
    <row r="894" spans="1:22" x14ac:dyDescent="0.25">
      <c r="A894" s="100" t="s">
        <v>780</v>
      </c>
      <c r="B894" s="106" t="s">
        <v>1014</v>
      </c>
      <c r="C894" s="225" t="s">
        <v>778</v>
      </c>
      <c r="D894" s="100" t="s">
        <v>781</v>
      </c>
      <c r="E894" s="10"/>
      <c r="F894" s="30" t="s">
        <v>275</v>
      </c>
      <c r="G894" s="10"/>
      <c r="H894" s="10"/>
      <c r="I894" s="63">
        <v>211.97000000000003</v>
      </c>
      <c r="J894" s="10"/>
      <c r="K894" s="10"/>
      <c r="L894" s="262">
        <f t="shared" si="162"/>
        <v>221.51999999999998</v>
      </c>
      <c r="M894" s="10"/>
      <c r="N894" s="63"/>
      <c r="O894" s="221">
        <f>IF(P894="Yes",'MD Rates'!$H$1,R894)</f>
        <v>44652</v>
      </c>
      <c r="P894" s="11" t="str">
        <f t="shared" si="161"/>
        <v>Yes</v>
      </c>
      <c r="R894" s="256">
        <v>44287</v>
      </c>
      <c r="T894" s="64"/>
      <c r="U894" s="64"/>
      <c r="V894" s="64"/>
    </row>
    <row r="895" spans="1:22" x14ac:dyDescent="0.25">
      <c r="A895" s="100" t="s">
        <v>780</v>
      </c>
      <c r="B895" s="106" t="s">
        <v>1014</v>
      </c>
      <c r="C895" s="225" t="s">
        <v>778</v>
      </c>
      <c r="D895" s="100" t="s">
        <v>781</v>
      </c>
      <c r="E895" s="10"/>
      <c r="F895" s="30" t="s">
        <v>276</v>
      </c>
      <c r="G895" s="10"/>
      <c r="H895" s="10"/>
      <c r="I895" s="63">
        <v>188.3</v>
      </c>
      <c r="J895" s="10"/>
      <c r="K895" s="10"/>
      <c r="L895" s="262">
        <f t="shared" si="162"/>
        <v>196.76</v>
      </c>
      <c r="M895" s="10"/>
      <c r="N895" s="63"/>
      <c r="O895" s="221">
        <f>IF(P895="Yes",'MD Rates'!$H$1,R895)</f>
        <v>44652</v>
      </c>
      <c r="P895" s="11" t="str">
        <f t="shared" si="161"/>
        <v>Yes</v>
      </c>
      <c r="R895" s="256">
        <v>44287</v>
      </c>
      <c r="T895" s="64"/>
      <c r="U895" s="64"/>
      <c r="V895" s="64"/>
    </row>
    <row r="896" spans="1:22" x14ac:dyDescent="0.25">
      <c r="A896" s="100" t="s">
        <v>780</v>
      </c>
      <c r="B896" s="106" t="s">
        <v>1014</v>
      </c>
      <c r="C896" s="225" t="s">
        <v>778</v>
      </c>
      <c r="D896" s="100" t="s">
        <v>781</v>
      </c>
      <c r="E896" s="10"/>
      <c r="F896" s="30" t="s">
        <v>277</v>
      </c>
      <c r="G896" s="10"/>
      <c r="H896" s="10"/>
      <c r="I896" s="63">
        <v>211.88</v>
      </c>
      <c r="J896" s="10"/>
      <c r="K896" s="10"/>
      <c r="L896" s="262">
        <f t="shared" si="162"/>
        <v>221.41</v>
      </c>
      <c r="M896" s="10"/>
      <c r="N896" s="63"/>
      <c r="O896" s="221">
        <f>IF(P896="Yes",'MD Rates'!$H$1,R896)</f>
        <v>44652</v>
      </c>
      <c r="P896" s="11" t="str">
        <f t="shared" si="161"/>
        <v>Yes</v>
      </c>
      <c r="R896" s="256">
        <v>44287</v>
      </c>
      <c r="T896" s="64"/>
      <c r="U896" s="64"/>
      <c r="V896" s="64"/>
    </row>
    <row r="897" spans="1:22" x14ac:dyDescent="0.25">
      <c r="A897" s="100" t="s">
        <v>780</v>
      </c>
      <c r="B897" s="106" t="s">
        <v>1014</v>
      </c>
      <c r="C897" s="225" t="s">
        <v>778</v>
      </c>
      <c r="D897" s="100" t="s">
        <v>781</v>
      </c>
      <c r="E897" s="10"/>
      <c r="F897" s="30" t="s">
        <v>278</v>
      </c>
      <c r="G897" s="10"/>
      <c r="H897" s="10"/>
      <c r="I897" s="63">
        <v>235.46</v>
      </c>
      <c r="J897" s="10"/>
      <c r="K897" s="10"/>
      <c r="L897" s="262">
        <f t="shared" si="162"/>
        <v>246.06</v>
      </c>
      <c r="M897" s="10"/>
      <c r="N897" s="63"/>
      <c r="O897" s="221">
        <f>IF(P897="Yes",'MD Rates'!$H$1,R897)</f>
        <v>44652</v>
      </c>
      <c r="P897" s="11" t="str">
        <f t="shared" si="161"/>
        <v>Yes</v>
      </c>
      <c r="R897" s="256">
        <v>44287</v>
      </c>
      <c r="T897" s="64"/>
      <c r="U897" s="64"/>
      <c r="V897" s="64"/>
    </row>
    <row r="898" spans="1:22" x14ac:dyDescent="0.25">
      <c r="A898" s="100" t="s">
        <v>780</v>
      </c>
      <c r="B898" s="106" t="s">
        <v>1014</v>
      </c>
      <c r="C898" s="225" t="s">
        <v>778</v>
      </c>
      <c r="D898" s="100" t="s">
        <v>781</v>
      </c>
      <c r="E898" s="10"/>
      <c r="F898" s="30" t="s">
        <v>279</v>
      </c>
      <c r="G898" s="10"/>
      <c r="H898" s="10"/>
      <c r="I898" s="63">
        <v>259.04000000000002</v>
      </c>
      <c r="J898" s="10"/>
      <c r="K898" s="10"/>
      <c r="L898" s="262">
        <f t="shared" si="162"/>
        <v>270.70999999999998</v>
      </c>
      <c r="M898" s="10"/>
      <c r="N898" s="63"/>
      <c r="O898" s="221">
        <f>IF(P898="Yes",'MD Rates'!$H$1,R898)</f>
        <v>44652</v>
      </c>
      <c r="P898" s="11" t="str">
        <f t="shared" si="161"/>
        <v>Yes</v>
      </c>
      <c r="R898" s="256">
        <v>44287</v>
      </c>
      <c r="T898" s="64"/>
      <c r="U898" s="64"/>
      <c r="V898" s="64"/>
    </row>
    <row r="899" spans="1:22" x14ac:dyDescent="0.25">
      <c r="A899" s="100" t="s">
        <v>780</v>
      </c>
      <c r="B899" s="106" t="s">
        <v>1014</v>
      </c>
      <c r="C899" s="225" t="s">
        <v>778</v>
      </c>
      <c r="D899" s="100" t="s">
        <v>781</v>
      </c>
      <c r="E899" s="10"/>
      <c r="F899" s="30" t="s">
        <v>280</v>
      </c>
      <c r="G899" s="10"/>
      <c r="H899" s="10"/>
      <c r="I899" s="63">
        <v>47.08</v>
      </c>
      <c r="J899" s="10"/>
      <c r="K899" s="10"/>
      <c r="L899" s="262">
        <f t="shared" si="162"/>
        <v>49.19</v>
      </c>
      <c r="M899" s="10"/>
      <c r="N899" s="63"/>
      <c r="O899" s="221">
        <f>IF(P899="Yes",'MD Rates'!$H$1,R899)</f>
        <v>44652</v>
      </c>
      <c r="P899" s="11" t="str">
        <f t="shared" si="161"/>
        <v>Yes</v>
      </c>
      <c r="R899" s="256">
        <v>44287</v>
      </c>
      <c r="T899" s="64"/>
      <c r="U899" s="64"/>
      <c r="V899" s="64"/>
    </row>
    <row r="900" spans="1:22" x14ac:dyDescent="0.25">
      <c r="A900" s="100" t="s">
        <v>780</v>
      </c>
      <c r="B900" s="106" t="s">
        <v>1014</v>
      </c>
      <c r="C900" s="225" t="s">
        <v>778</v>
      </c>
      <c r="D900" s="100" t="s">
        <v>782</v>
      </c>
      <c r="E900" s="10"/>
      <c r="F900" s="30" t="s">
        <v>257</v>
      </c>
      <c r="G900" s="10"/>
      <c r="H900" s="10"/>
      <c r="I900" s="63">
        <v>94.15</v>
      </c>
      <c r="J900" s="10"/>
      <c r="K900" s="10"/>
      <c r="L900" s="262">
        <f t="shared" si="162"/>
        <v>98.38</v>
      </c>
      <c r="M900" s="10"/>
      <c r="N900" s="63"/>
      <c r="O900" s="221">
        <f>IF(P900="Yes",'MD Rates'!$H$1,R900)</f>
        <v>44652</v>
      </c>
      <c r="P900" s="11" t="str">
        <f t="shared" si="161"/>
        <v>Yes</v>
      </c>
      <c r="R900" s="256">
        <v>44287</v>
      </c>
      <c r="T900" s="64"/>
      <c r="U900" s="64"/>
      <c r="V900" s="64"/>
    </row>
    <row r="901" spans="1:22" x14ac:dyDescent="0.25">
      <c r="A901" s="100" t="s">
        <v>780</v>
      </c>
      <c r="B901" s="106" t="s">
        <v>1014</v>
      </c>
      <c r="C901" s="225" t="s">
        <v>778</v>
      </c>
      <c r="D901" s="100" t="s">
        <v>782</v>
      </c>
      <c r="E901" s="10"/>
      <c r="F901" s="30" t="s">
        <v>258</v>
      </c>
      <c r="G901" s="10"/>
      <c r="H901" s="10"/>
      <c r="I901" s="63">
        <v>141.23000000000002</v>
      </c>
      <c r="J901" s="10"/>
      <c r="K901" s="10"/>
      <c r="L901" s="262">
        <f t="shared" si="162"/>
        <v>147.57</v>
      </c>
      <c r="M901" s="10"/>
      <c r="N901" s="63"/>
      <c r="O901" s="221">
        <f>IF(P901="Yes",'MD Rates'!$H$1,R901)</f>
        <v>44652</v>
      </c>
      <c r="P901" s="11" t="str">
        <f t="shared" si="161"/>
        <v>Yes</v>
      </c>
      <c r="R901" s="256">
        <v>44287</v>
      </c>
      <c r="T901" s="64"/>
      <c r="U901" s="64"/>
      <c r="V901" s="64"/>
    </row>
    <row r="902" spans="1:22" x14ac:dyDescent="0.25">
      <c r="A902" s="100" t="s">
        <v>780</v>
      </c>
      <c r="B902" s="106" t="s">
        <v>1014</v>
      </c>
      <c r="C902" s="225" t="s">
        <v>778</v>
      </c>
      <c r="D902" s="100" t="s">
        <v>782</v>
      </c>
      <c r="E902" s="10"/>
      <c r="F902" s="30" t="s">
        <v>259</v>
      </c>
      <c r="G902" s="10"/>
      <c r="H902" s="10"/>
      <c r="I902" s="63">
        <v>188.31</v>
      </c>
      <c r="J902" s="10"/>
      <c r="K902" s="10"/>
      <c r="L902" s="262">
        <f t="shared" si="162"/>
        <v>196.76</v>
      </c>
      <c r="M902" s="10"/>
      <c r="N902" s="63"/>
      <c r="O902" s="221">
        <f>IF(P902="Yes",'MD Rates'!$H$1,R902)</f>
        <v>44652</v>
      </c>
      <c r="P902" s="11" t="str">
        <f t="shared" si="161"/>
        <v>Yes</v>
      </c>
      <c r="R902" s="256">
        <v>44287</v>
      </c>
      <c r="T902" s="64"/>
      <c r="U902" s="64"/>
      <c r="V902" s="64"/>
    </row>
    <row r="903" spans="1:22" x14ac:dyDescent="0.25">
      <c r="A903" s="100" t="s">
        <v>780</v>
      </c>
      <c r="B903" s="106" t="s">
        <v>1014</v>
      </c>
      <c r="C903" s="225" t="s">
        <v>778</v>
      </c>
      <c r="D903" s="100" t="s">
        <v>782</v>
      </c>
      <c r="E903" s="10"/>
      <c r="F903" s="30" t="s">
        <v>260</v>
      </c>
      <c r="G903" s="10"/>
      <c r="H903" s="10"/>
      <c r="I903" s="63">
        <v>235.39000000000001</v>
      </c>
      <c r="J903" s="10"/>
      <c r="K903" s="10"/>
      <c r="L903" s="262">
        <f t="shared" si="162"/>
        <v>245.95</v>
      </c>
      <c r="M903" s="10"/>
      <c r="N903" s="63"/>
      <c r="O903" s="221">
        <f>IF(P903="Yes",'MD Rates'!$H$1,R903)</f>
        <v>44652</v>
      </c>
      <c r="P903" s="11" t="str">
        <f t="shared" si="161"/>
        <v>Yes</v>
      </c>
      <c r="R903" s="256">
        <v>44287</v>
      </c>
      <c r="T903" s="64"/>
      <c r="U903" s="64"/>
      <c r="V903" s="64"/>
    </row>
    <row r="904" spans="1:22" x14ac:dyDescent="0.25">
      <c r="A904" s="100" t="s">
        <v>780</v>
      </c>
      <c r="B904" s="106" t="s">
        <v>1014</v>
      </c>
      <c r="C904" s="225" t="s">
        <v>778</v>
      </c>
      <c r="D904" s="100" t="s">
        <v>782</v>
      </c>
      <c r="E904" s="10"/>
      <c r="F904" s="30" t="s">
        <v>261</v>
      </c>
      <c r="G904" s="10"/>
      <c r="H904" s="10"/>
      <c r="I904" s="63">
        <v>143.59</v>
      </c>
      <c r="J904" s="10"/>
      <c r="K904" s="10"/>
      <c r="L904" s="262">
        <f t="shared" si="162"/>
        <v>150.05000000000001</v>
      </c>
      <c r="M904" s="10"/>
      <c r="N904" s="63"/>
      <c r="O904" s="221">
        <f>IF(P904="Yes",'MD Rates'!$H$1,R904)</f>
        <v>44652</v>
      </c>
      <c r="P904" s="11" t="str">
        <f t="shared" si="161"/>
        <v>Yes</v>
      </c>
      <c r="R904" s="256">
        <v>44287</v>
      </c>
      <c r="T904" s="64"/>
      <c r="U904" s="64"/>
      <c r="V904" s="64"/>
    </row>
    <row r="905" spans="1:22" x14ac:dyDescent="0.25">
      <c r="A905" s="100" t="s">
        <v>780</v>
      </c>
      <c r="B905" s="106" t="s">
        <v>1014</v>
      </c>
      <c r="C905" s="225" t="s">
        <v>778</v>
      </c>
      <c r="D905" s="100" t="s">
        <v>782</v>
      </c>
      <c r="E905" s="10"/>
      <c r="F905" s="30" t="s">
        <v>262</v>
      </c>
      <c r="G905" s="10"/>
      <c r="H905" s="10"/>
      <c r="I905" s="63">
        <v>141.23000000000002</v>
      </c>
      <c r="J905" s="10"/>
      <c r="K905" s="10"/>
      <c r="L905" s="262">
        <f t="shared" si="162"/>
        <v>147.57</v>
      </c>
      <c r="M905" s="10"/>
      <c r="N905" s="63"/>
      <c r="O905" s="221">
        <f>IF(P905="Yes",'MD Rates'!$H$1,R905)</f>
        <v>44652</v>
      </c>
      <c r="P905" s="11" t="str">
        <f t="shared" ref="P905:P968" si="163">IF(I905&lt;&gt;L905,"Yes","No")</f>
        <v>Yes</v>
      </c>
      <c r="R905" s="256">
        <v>44287</v>
      </c>
      <c r="T905" s="64"/>
      <c r="U905" s="64"/>
      <c r="V905" s="64"/>
    </row>
    <row r="906" spans="1:22" x14ac:dyDescent="0.25">
      <c r="A906" s="100" t="s">
        <v>780</v>
      </c>
      <c r="B906" s="106" t="s">
        <v>1014</v>
      </c>
      <c r="C906" s="225" t="s">
        <v>778</v>
      </c>
      <c r="D906" s="100" t="s">
        <v>782</v>
      </c>
      <c r="E906" s="10"/>
      <c r="F906" s="30" t="s">
        <v>263</v>
      </c>
      <c r="G906" s="10"/>
      <c r="H906" s="10"/>
      <c r="I906" s="63">
        <v>188.3</v>
      </c>
      <c r="J906" s="10"/>
      <c r="K906" s="10"/>
      <c r="L906" s="262">
        <f t="shared" si="162"/>
        <v>196.76</v>
      </c>
      <c r="M906" s="10"/>
      <c r="N906" s="63"/>
      <c r="O906" s="221">
        <f>IF(P906="Yes",'MD Rates'!$H$1,R906)</f>
        <v>44652</v>
      </c>
      <c r="P906" s="11" t="str">
        <f t="shared" si="163"/>
        <v>Yes</v>
      </c>
      <c r="R906" s="256">
        <v>44287</v>
      </c>
      <c r="T906" s="64"/>
      <c r="U906" s="64"/>
      <c r="V906" s="64"/>
    </row>
    <row r="907" spans="1:22" x14ac:dyDescent="0.25">
      <c r="A907" s="100" t="s">
        <v>780</v>
      </c>
      <c r="B907" s="106" t="s">
        <v>1014</v>
      </c>
      <c r="C907" s="225" t="s">
        <v>778</v>
      </c>
      <c r="D907" s="100" t="s">
        <v>782</v>
      </c>
      <c r="E907" s="10"/>
      <c r="F907" s="30" t="s">
        <v>264</v>
      </c>
      <c r="G907" s="10"/>
      <c r="H907" s="10"/>
      <c r="I907" s="63">
        <v>188.3</v>
      </c>
      <c r="J907" s="10"/>
      <c r="K907" s="10"/>
      <c r="L907" s="262">
        <f t="shared" si="162"/>
        <v>196.76</v>
      </c>
      <c r="M907" s="10"/>
      <c r="N907" s="63"/>
      <c r="O907" s="221">
        <f>IF(P907="Yes",'MD Rates'!$H$1,R907)</f>
        <v>44652</v>
      </c>
      <c r="P907" s="11" t="str">
        <f t="shared" si="163"/>
        <v>Yes</v>
      </c>
      <c r="R907" s="256">
        <v>44287</v>
      </c>
      <c r="T907" s="64"/>
      <c r="U907" s="64"/>
      <c r="V907" s="64"/>
    </row>
    <row r="908" spans="1:22" x14ac:dyDescent="0.25">
      <c r="A908" s="100" t="s">
        <v>780</v>
      </c>
      <c r="B908" s="106" t="s">
        <v>1014</v>
      </c>
      <c r="C908" s="225" t="s">
        <v>778</v>
      </c>
      <c r="D908" s="100" t="s">
        <v>782</v>
      </c>
      <c r="E908" s="10"/>
      <c r="F908" s="30" t="s">
        <v>265</v>
      </c>
      <c r="G908" s="10"/>
      <c r="H908" s="10"/>
      <c r="I908" s="63">
        <v>282.45999999999998</v>
      </c>
      <c r="J908" s="10"/>
      <c r="K908" s="10"/>
      <c r="L908" s="262">
        <f t="shared" si="162"/>
        <v>295.17</v>
      </c>
      <c r="M908" s="10"/>
      <c r="N908" s="63"/>
      <c r="O908" s="221">
        <f>IF(P908="Yes",'MD Rates'!$H$1,R908)</f>
        <v>44652</v>
      </c>
      <c r="P908" s="11" t="str">
        <f t="shared" si="163"/>
        <v>Yes</v>
      </c>
      <c r="R908" s="256">
        <v>44287</v>
      </c>
      <c r="T908" s="64"/>
      <c r="U908" s="64"/>
      <c r="V908" s="64"/>
    </row>
    <row r="909" spans="1:22" x14ac:dyDescent="0.25">
      <c r="A909" s="100" t="s">
        <v>780</v>
      </c>
      <c r="B909" s="106" t="s">
        <v>1014</v>
      </c>
      <c r="C909" s="225" t="s">
        <v>778</v>
      </c>
      <c r="D909" s="100" t="s">
        <v>782</v>
      </c>
      <c r="E909" s="10"/>
      <c r="F909" s="30" t="s">
        <v>266</v>
      </c>
      <c r="G909" s="10"/>
      <c r="H909" s="10"/>
      <c r="I909" s="63">
        <v>94.15</v>
      </c>
      <c r="J909" s="10"/>
      <c r="K909" s="10"/>
      <c r="L909" s="262">
        <f t="shared" si="162"/>
        <v>98.38</v>
      </c>
      <c r="M909" s="10"/>
      <c r="N909" s="63"/>
      <c r="O909" s="221">
        <f>IF(P909="Yes",'MD Rates'!$H$1,R909)</f>
        <v>44652</v>
      </c>
      <c r="P909" s="11" t="str">
        <f t="shared" si="163"/>
        <v>Yes</v>
      </c>
      <c r="R909" s="256">
        <v>44287</v>
      </c>
      <c r="T909" s="64"/>
      <c r="U909" s="64"/>
      <c r="V909" s="64"/>
    </row>
    <row r="910" spans="1:22" x14ac:dyDescent="0.25">
      <c r="A910" s="100" t="s">
        <v>780</v>
      </c>
      <c r="B910" s="106" t="s">
        <v>1014</v>
      </c>
      <c r="C910" s="225" t="s">
        <v>778</v>
      </c>
      <c r="D910" s="100" t="s">
        <v>782</v>
      </c>
      <c r="E910" s="10"/>
      <c r="F910" s="30" t="s">
        <v>267</v>
      </c>
      <c r="G910" s="10"/>
      <c r="H910" s="10"/>
      <c r="I910" s="63">
        <v>117.73</v>
      </c>
      <c r="J910" s="10"/>
      <c r="K910" s="10"/>
      <c r="L910" s="262">
        <f t="shared" si="162"/>
        <v>123.03</v>
      </c>
      <c r="M910" s="10"/>
      <c r="N910" s="63"/>
      <c r="O910" s="221">
        <f>IF(P910="Yes",'MD Rates'!$H$1,R910)</f>
        <v>44652</v>
      </c>
      <c r="P910" s="11" t="str">
        <f t="shared" si="163"/>
        <v>Yes</v>
      </c>
      <c r="R910" s="256">
        <v>44287</v>
      </c>
      <c r="T910" s="64"/>
      <c r="U910" s="64"/>
      <c r="V910" s="64"/>
    </row>
    <row r="911" spans="1:22" x14ac:dyDescent="0.25">
      <c r="A911" s="100" t="s">
        <v>780</v>
      </c>
      <c r="B911" s="106" t="s">
        <v>1014</v>
      </c>
      <c r="C911" s="225" t="s">
        <v>778</v>
      </c>
      <c r="D911" s="100" t="s">
        <v>782</v>
      </c>
      <c r="E911" s="10"/>
      <c r="F911" s="30" t="s">
        <v>268</v>
      </c>
      <c r="G911" s="10"/>
      <c r="H911" s="10"/>
      <c r="I911" s="63">
        <v>141.31</v>
      </c>
      <c r="J911" s="10"/>
      <c r="K911" s="10"/>
      <c r="L911" s="262">
        <f t="shared" si="162"/>
        <v>147.68</v>
      </c>
      <c r="M911" s="10"/>
      <c r="N911" s="63"/>
      <c r="O911" s="221">
        <f>IF(P911="Yes",'MD Rates'!$H$1,R911)</f>
        <v>44652</v>
      </c>
      <c r="P911" s="11" t="str">
        <f t="shared" si="163"/>
        <v>Yes</v>
      </c>
      <c r="R911" s="256">
        <v>44287</v>
      </c>
      <c r="T911" s="64"/>
      <c r="U911" s="64"/>
      <c r="V911" s="64"/>
    </row>
    <row r="912" spans="1:22" x14ac:dyDescent="0.25">
      <c r="A912" s="100" t="s">
        <v>780</v>
      </c>
      <c r="B912" s="106" t="s">
        <v>1014</v>
      </c>
      <c r="C912" s="225" t="s">
        <v>778</v>
      </c>
      <c r="D912" s="100" t="s">
        <v>782</v>
      </c>
      <c r="E912" s="10"/>
      <c r="F912" s="30" t="s">
        <v>269</v>
      </c>
      <c r="G912" s="10"/>
      <c r="H912" s="10"/>
      <c r="I912" s="63">
        <v>164.89</v>
      </c>
      <c r="J912" s="10"/>
      <c r="K912" s="10"/>
      <c r="L912" s="262">
        <f t="shared" si="162"/>
        <v>172.32999999999998</v>
      </c>
      <c r="M912" s="10"/>
      <c r="N912" s="63"/>
      <c r="O912" s="221">
        <f>IF(P912="Yes",'MD Rates'!$H$1,R912)</f>
        <v>44652</v>
      </c>
      <c r="P912" s="11" t="str">
        <f t="shared" si="163"/>
        <v>Yes</v>
      </c>
      <c r="R912" s="256">
        <v>44287</v>
      </c>
      <c r="T912" s="64"/>
      <c r="U912" s="64"/>
      <c r="V912" s="64"/>
    </row>
    <row r="913" spans="1:22" x14ac:dyDescent="0.25">
      <c r="A913" s="100" t="s">
        <v>780</v>
      </c>
      <c r="B913" s="106" t="s">
        <v>1014</v>
      </c>
      <c r="C913" s="225" t="s">
        <v>778</v>
      </c>
      <c r="D913" s="100" t="s">
        <v>782</v>
      </c>
      <c r="E913" s="10"/>
      <c r="F913" s="30" t="s">
        <v>270</v>
      </c>
      <c r="G913" s="10"/>
      <c r="H913" s="10"/>
      <c r="I913" s="63">
        <v>122.67</v>
      </c>
      <c r="J913" s="10"/>
      <c r="K913" s="10"/>
      <c r="L913" s="262">
        <f t="shared" si="162"/>
        <v>128.19</v>
      </c>
      <c r="M913" s="10"/>
      <c r="N913" s="63"/>
      <c r="O913" s="221">
        <f>IF(P913="Yes",'MD Rates'!$H$1,R913)</f>
        <v>44652</v>
      </c>
      <c r="P913" s="11" t="str">
        <f t="shared" si="163"/>
        <v>Yes</v>
      </c>
      <c r="R913" s="256">
        <v>44287</v>
      </c>
      <c r="T913" s="64"/>
      <c r="U913" s="64"/>
      <c r="V913" s="64"/>
    </row>
    <row r="914" spans="1:22" x14ac:dyDescent="0.25">
      <c r="A914" s="100" t="s">
        <v>780</v>
      </c>
      <c r="B914" s="106" t="s">
        <v>1014</v>
      </c>
      <c r="C914" s="225" t="s">
        <v>778</v>
      </c>
      <c r="D914" s="100" t="s">
        <v>782</v>
      </c>
      <c r="E914" s="10"/>
      <c r="F914" s="30" t="s">
        <v>271</v>
      </c>
      <c r="G914" s="10"/>
      <c r="H914" s="10"/>
      <c r="I914" s="63">
        <v>141.23000000000002</v>
      </c>
      <c r="J914" s="10"/>
      <c r="K914" s="10"/>
      <c r="L914" s="262">
        <f t="shared" si="162"/>
        <v>147.57</v>
      </c>
      <c r="M914" s="10"/>
      <c r="N914" s="63"/>
      <c r="O914" s="221">
        <f>IF(P914="Yes",'MD Rates'!$H$1,R914)</f>
        <v>44652</v>
      </c>
      <c r="P914" s="11" t="str">
        <f t="shared" si="163"/>
        <v>Yes</v>
      </c>
      <c r="R914" s="256">
        <v>44287</v>
      </c>
      <c r="T914" s="64"/>
      <c r="U914" s="64"/>
      <c r="V914" s="64"/>
    </row>
    <row r="915" spans="1:22" x14ac:dyDescent="0.25">
      <c r="A915" s="100" t="s">
        <v>780</v>
      </c>
      <c r="B915" s="106" t="s">
        <v>1014</v>
      </c>
      <c r="C915" s="225" t="s">
        <v>778</v>
      </c>
      <c r="D915" s="100" t="s">
        <v>782</v>
      </c>
      <c r="E915" s="10"/>
      <c r="F915" s="30" t="s">
        <v>272</v>
      </c>
      <c r="G915" s="10"/>
      <c r="H915" s="10"/>
      <c r="I915" s="63">
        <v>188.31</v>
      </c>
      <c r="J915" s="10"/>
      <c r="K915" s="10"/>
      <c r="L915" s="262">
        <f t="shared" si="162"/>
        <v>196.76</v>
      </c>
      <c r="M915" s="10"/>
      <c r="N915" s="63"/>
      <c r="O915" s="221">
        <f>IF(P915="Yes",'MD Rates'!$H$1,R915)</f>
        <v>44652</v>
      </c>
      <c r="P915" s="11" t="str">
        <f t="shared" si="163"/>
        <v>Yes</v>
      </c>
      <c r="R915" s="256">
        <v>44287</v>
      </c>
      <c r="T915" s="64"/>
      <c r="U915" s="64"/>
      <c r="V915" s="64"/>
    </row>
    <row r="916" spans="1:22" x14ac:dyDescent="0.25">
      <c r="A916" s="100" t="s">
        <v>780</v>
      </c>
      <c r="B916" s="106" t="s">
        <v>1014</v>
      </c>
      <c r="C916" s="225" t="s">
        <v>778</v>
      </c>
      <c r="D916" s="100" t="s">
        <v>782</v>
      </c>
      <c r="E916" s="10"/>
      <c r="F916" s="30" t="s">
        <v>273</v>
      </c>
      <c r="G916" s="10"/>
      <c r="H916" s="10"/>
      <c r="I916" s="63">
        <v>164.81</v>
      </c>
      <c r="J916" s="10"/>
      <c r="K916" s="10"/>
      <c r="L916" s="262">
        <f t="shared" si="162"/>
        <v>172.22</v>
      </c>
      <c r="M916" s="10"/>
      <c r="N916" s="63"/>
      <c r="O916" s="221">
        <f>IF(P916="Yes",'MD Rates'!$H$1,R916)</f>
        <v>44652</v>
      </c>
      <c r="P916" s="11" t="str">
        <f t="shared" si="163"/>
        <v>Yes</v>
      </c>
      <c r="R916" s="256">
        <v>44287</v>
      </c>
      <c r="T916" s="64"/>
      <c r="U916" s="64"/>
      <c r="V916" s="64"/>
    </row>
    <row r="917" spans="1:22" x14ac:dyDescent="0.25">
      <c r="A917" s="100" t="s">
        <v>780</v>
      </c>
      <c r="B917" s="106" t="s">
        <v>1014</v>
      </c>
      <c r="C917" s="225" t="s">
        <v>778</v>
      </c>
      <c r="D917" s="100" t="s">
        <v>782</v>
      </c>
      <c r="E917" s="10"/>
      <c r="F917" s="30" t="s">
        <v>274</v>
      </c>
      <c r="G917" s="10"/>
      <c r="H917" s="10"/>
      <c r="I917" s="63">
        <v>188.39000000000001</v>
      </c>
      <c r="J917" s="10"/>
      <c r="K917" s="10"/>
      <c r="L917" s="262">
        <f t="shared" si="162"/>
        <v>196.87</v>
      </c>
      <c r="M917" s="10"/>
      <c r="N917" s="63"/>
      <c r="O917" s="221">
        <f>IF(P917="Yes",'MD Rates'!$H$1,R917)</f>
        <v>44652</v>
      </c>
      <c r="P917" s="11" t="str">
        <f t="shared" si="163"/>
        <v>Yes</v>
      </c>
      <c r="R917" s="256">
        <v>44287</v>
      </c>
      <c r="T917" s="64"/>
      <c r="U917" s="64"/>
      <c r="V917" s="64"/>
    </row>
    <row r="918" spans="1:22" x14ac:dyDescent="0.25">
      <c r="A918" s="100" t="s">
        <v>780</v>
      </c>
      <c r="B918" s="106" t="s">
        <v>1014</v>
      </c>
      <c r="C918" s="225" t="s">
        <v>778</v>
      </c>
      <c r="D918" s="100" t="s">
        <v>782</v>
      </c>
      <c r="E918" s="10"/>
      <c r="F918" s="30" t="s">
        <v>275</v>
      </c>
      <c r="G918" s="10"/>
      <c r="H918" s="10"/>
      <c r="I918" s="63">
        <v>211.97000000000003</v>
      </c>
      <c r="J918" s="10"/>
      <c r="K918" s="10"/>
      <c r="L918" s="262">
        <f t="shared" si="162"/>
        <v>221.51999999999998</v>
      </c>
      <c r="M918" s="10"/>
      <c r="N918" s="63"/>
      <c r="O918" s="221">
        <f>IF(P918="Yes",'MD Rates'!$H$1,R918)</f>
        <v>44652</v>
      </c>
      <c r="P918" s="11" t="str">
        <f t="shared" si="163"/>
        <v>Yes</v>
      </c>
      <c r="R918" s="256">
        <v>44287</v>
      </c>
      <c r="T918" s="64"/>
      <c r="U918" s="64"/>
      <c r="V918" s="64"/>
    </row>
    <row r="919" spans="1:22" x14ac:dyDescent="0.25">
      <c r="A919" s="100" t="s">
        <v>780</v>
      </c>
      <c r="B919" s="106" t="s">
        <v>1014</v>
      </c>
      <c r="C919" s="225" t="s">
        <v>778</v>
      </c>
      <c r="D919" s="100" t="s">
        <v>782</v>
      </c>
      <c r="E919" s="10"/>
      <c r="F919" s="30" t="s">
        <v>276</v>
      </c>
      <c r="G919" s="10"/>
      <c r="H919" s="10"/>
      <c r="I919" s="63">
        <v>188.3</v>
      </c>
      <c r="J919" s="10"/>
      <c r="K919" s="10"/>
      <c r="L919" s="262">
        <f t="shared" si="162"/>
        <v>196.76</v>
      </c>
      <c r="M919" s="10"/>
      <c r="N919" s="63"/>
      <c r="O919" s="221">
        <f>IF(P919="Yes",'MD Rates'!$H$1,R919)</f>
        <v>44652</v>
      </c>
      <c r="P919" s="11" t="str">
        <f t="shared" si="163"/>
        <v>Yes</v>
      </c>
      <c r="R919" s="256">
        <v>44287</v>
      </c>
      <c r="T919" s="64"/>
      <c r="U919" s="64"/>
      <c r="V919" s="64"/>
    </row>
    <row r="920" spans="1:22" x14ac:dyDescent="0.25">
      <c r="A920" s="100" t="s">
        <v>780</v>
      </c>
      <c r="B920" s="106" t="s">
        <v>1014</v>
      </c>
      <c r="C920" s="225" t="s">
        <v>778</v>
      </c>
      <c r="D920" s="100" t="s">
        <v>782</v>
      </c>
      <c r="E920" s="10"/>
      <c r="F920" s="30" t="s">
        <v>277</v>
      </c>
      <c r="G920" s="10"/>
      <c r="H920" s="10"/>
      <c r="I920" s="63">
        <v>211.88</v>
      </c>
      <c r="J920" s="10"/>
      <c r="K920" s="10"/>
      <c r="L920" s="262">
        <f t="shared" si="162"/>
        <v>221.41</v>
      </c>
      <c r="M920" s="10"/>
      <c r="N920" s="63"/>
      <c r="O920" s="221">
        <f>IF(P920="Yes",'MD Rates'!$H$1,R920)</f>
        <v>44652</v>
      </c>
      <c r="P920" s="11" t="str">
        <f t="shared" si="163"/>
        <v>Yes</v>
      </c>
      <c r="R920" s="256">
        <v>44287</v>
      </c>
      <c r="T920" s="64"/>
      <c r="U920" s="64"/>
      <c r="V920" s="64"/>
    </row>
    <row r="921" spans="1:22" x14ac:dyDescent="0.25">
      <c r="A921" s="100" t="s">
        <v>780</v>
      </c>
      <c r="B921" s="106" t="s">
        <v>1014</v>
      </c>
      <c r="C921" s="225" t="s">
        <v>778</v>
      </c>
      <c r="D921" s="100" t="s">
        <v>782</v>
      </c>
      <c r="E921" s="10"/>
      <c r="F921" s="30" t="s">
        <v>278</v>
      </c>
      <c r="G921" s="10"/>
      <c r="H921" s="10"/>
      <c r="I921" s="63">
        <v>235.46</v>
      </c>
      <c r="J921" s="10"/>
      <c r="K921" s="10"/>
      <c r="L921" s="262">
        <f t="shared" si="162"/>
        <v>246.06</v>
      </c>
      <c r="M921" s="10"/>
      <c r="N921" s="63"/>
      <c r="O921" s="221">
        <f>IF(P921="Yes",'MD Rates'!$H$1,R921)</f>
        <v>44652</v>
      </c>
      <c r="P921" s="11" t="str">
        <f t="shared" si="163"/>
        <v>Yes</v>
      </c>
      <c r="R921" s="256">
        <v>44287</v>
      </c>
      <c r="T921" s="64"/>
      <c r="U921" s="64"/>
      <c r="V921" s="64"/>
    </row>
    <row r="922" spans="1:22" x14ac:dyDescent="0.25">
      <c r="A922" s="100" t="s">
        <v>780</v>
      </c>
      <c r="B922" s="106" t="s">
        <v>1014</v>
      </c>
      <c r="C922" s="225" t="s">
        <v>778</v>
      </c>
      <c r="D922" s="100" t="s">
        <v>782</v>
      </c>
      <c r="E922" s="10"/>
      <c r="F922" s="30" t="s">
        <v>279</v>
      </c>
      <c r="G922" s="10"/>
      <c r="H922" s="10"/>
      <c r="I922" s="63">
        <v>259.04000000000002</v>
      </c>
      <c r="J922" s="10"/>
      <c r="K922" s="10"/>
      <c r="L922" s="262">
        <f t="shared" si="162"/>
        <v>270.70999999999998</v>
      </c>
      <c r="M922" s="10"/>
      <c r="N922" s="63"/>
      <c r="O922" s="221">
        <f>IF(P922="Yes",'MD Rates'!$H$1,R922)</f>
        <v>44652</v>
      </c>
      <c r="P922" s="11" t="str">
        <f t="shared" si="163"/>
        <v>Yes</v>
      </c>
      <c r="R922" s="256">
        <v>44287</v>
      </c>
      <c r="T922" s="64"/>
      <c r="U922" s="64"/>
      <c r="V922" s="64"/>
    </row>
    <row r="923" spans="1:22" x14ac:dyDescent="0.25">
      <c r="A923" s="100" t="s">
        <v>780</v>
      </c>
      <c r="B923" s="106" t="s">
        <v>1014</v>
      </c>
      <c r="C923" s="225" t="s">
        <v>778</v>
      </c>
      <c r="D923" s="100" t="s">
        <v>782</v>
      </c>
      <c r="E923" s="10"/>
      <c r="F923" s="30" t="s">
        <v>280</v>
      </c>
      <c r="G923" s="10"/>
      <c r="H923" s="10"/>
      <c r="I923" s="63">
        <v>47.08</v>
      </c>
      <c r="J923" s="10"/>
      <c r="K923" s="10"/>
      <c r="L923" s="262">
        <f t="shared" si="162"/>
        <v>49.19</v>
      </c>
      <c r="M923" s="10"/>
      <c r="N923" s="63"/>
      <c r="O923" s="221">
        <f>IF(P923="Yes",'MD Rates'!$H$1,R923)</f>
        <v>44652</v>
      </c>
      <c r="P923" s="11" t="str">
        <f t="shared" si="163"/>
        <v>Yes</v>
      </c>
      <c r="R923" s="256">
        <v>44287</v>
      </c>
      <c r="T923" s="64"/>
      <c r="U923" s="64"/>
      <c r="V923" s="64"/>
    </row>
    <row r="924" spans="1:22" x14ac:dyDescent="0.25">
      <c r="A924" s="100" t="s">
        <v>780</v>
      </c>
      <c r="B924" s="106" t="s">
        <v>1014</v>
      </c>
      <c r="C924" s="225" t="s">
        <v>778</v>
      </c>
      <c r="D924" s="100" t="s">
        <v>783</v>
      </c>
      <c r="E924" s="10"/>
      <c r="F924" s="30" t="s">
        <v>257</v>
      </c>
      <c r="G924" s="10"/>
      <c r="H924" s="10"/>
      <c r="I924" s="63">
        <v>94.15</v>
      </c>
      <c r="J924" s="10"/>
      <c r="K924" s="10"/>
      <c r="L924" s="262">
        <f t="shared" si="162"/>
        <v>98.38</v>
      </c>
      <c r="M924" s="10"/>
      <c r="N924" s="63"/>
      <c r="O924" s="221">
        <f>IF(P924="Yes",'MD Rates'!$H$1,R924)</f>
        <v>44652</v>
      </c>
      <c r="P924" s="11" t="str">
        <f t="shared" si="163"/>
        <v>Yes</v>
      </c>
      <c r="R924" s="256">
        <v>44287</v>
      </c>
      <c r="T924" s="64"/>
      <c r="U924" s="64"/>
      <c r="V924" s="64"/>
    </row>
    <row r="925" spans="1:22" x14ac:dyDescent="0.25">
      <c r="A925" s="100" t="s">
        <v>780</v>
      </c>
      <c r="B925" s="106" t="s">
        <v>1014</v>
      </c>
      <c r="C925" s="225" t="s">
        <v>778</v>
      </c>
      <c r="D925" s="100" t="s">
        <v>783</v>
      </c>
      <c r="E925" s="10"/>
      <c r="F925" s="30" t="s">
        <v>258</v>
      </c>
      <c r="G925" s="10"/>
      <c r="H925" s="10"/>
      <c r="I925" s="63">
        <v>141.23000000000002</v>
      </c>
      <c r="J925" s="10"/>
      <c r="K925" s="10"/>
      <c r="L925" s="262">
        <f t="shared" si="162"/>
        <v>147.57</v>
      </c>
      <c r="M925" s="10"/>
      <c r="N925" s="63"/>
      <c r="O925" s="221">
        <f>IF(P925="Yes",'MD Rates'!$H$1,R925)</f>
        <v>44652</v>
      </c>
      <c r="P925" s="11" t="str">
        <f t="shared" si="163"/>
        <v>Yes</v>
      </c>
      <c r="R925" s="256">
        <v>44287</v>
      </c>
      <c r="T925" s="64"/>
      <c r="U925" s="64"/>
      <c r="V925" s="64"/>
    </row>
    <row r="926" spans="1:22" x14ac:dyDescent="0.25">
      <c r="A926" s="100" t="s">
        <v>780</v>
      </c>
      <c r="B926" s="106" t="s">
        <v>1014</v>
      </c>
      <c r="C926" s="225" t="s">
        <v>778</v>
      </c>
      <c r="D926" s="100" t="s">
        <v>783</v>
      </c>
      <c r="E926" s="10"/>
      <c r="F926" s="30" t="s">
        <v>259</v>
      </c>
      <c r="G926" s="10"/>
      <c r="H926" s="10"/>
      <c r="I926" s="63">
        <v>188.31</v>
      </c>
      <c r="J926" s="10"/>
      <c r="K926" s="10"/>
      <c r="L926" s="262">
        <f t="shared" si="162"/>
        <v>196.76</v>
      </c>
      <c r="M926" s="10"/>
      <c r="N926" s="63"/>
      <c r="O926" s="221">
        <f>IF(P926="Yes",'MD Rates'!$H$1,R926)</f>
        <v>44652</v>
      </c>
      <c r="P926" s="11" t="str">
        <f t="shared" si="163"/>
        <v>Yes</v>
      </c>
      <c r="R926" s="256">
        <v>44287</v>
      </c>
      <c r="T926" s="64"/>
      <c r="U926" s="64"/>
      <c r="V926" s="64"/>
    </row>
    <row r="927" spans="1:22" x14ac:dyDescent="0.25">
      <c r="A927" s="100" t="s">
        <v>780</v>
      </c>
      <c r="B927" s="106" t="s">
        <v>1014</v>
      </c>
      <c r="C927" s="225" t="s">
        <v>778</v>
      </c>
      <c r="D927" s="100" t="s">
        <v>783</v>
      </c>
      <c r="E927" s="10"/>
      <c r="F927" s="30" t="s">
        <v>260</v>
      </c>
      <c r="G927" s="10"/>
      <c r="H927" s="10"/>
      <c r="I927" s="63">
        <v>235.39000000000001</v>
      </c>
      <c r="J927" s="10"/>
      <c r="K927" s="10"/>
      <c r="L927" s="262">
        <f t="shared" si="162"/>
        <v>245.95</v>
      </c>
      <c r="M927" s="10"/>
      <c r="N927" s="63"/>
      <c r="O927" s="221">
        <f>IF(P927="Yes",'MD Rates'!$H$1,R927)</f>
        <v>44652</v>
      </c>
      <c r="P927" s="11" t="str">
        <f t="shared" si="163"/>
        <v>Yes</v>
      </c>
      <c r="R927" s="256">
        <v>44287</v>
      </c>
      <c r="T927" s="64"/>
      <c r="U927" s="64"/>
      <c r="V927" s="64"/>
    </row>
    <row r="928" spans="1:22" x14ac:dyDescent="0.25">
      <c r="A928" s="100" t="s">
        <v>780</v>
      </c>
      <c r="B928" s="106" t="s">
        <v>1014</v>
      </c>
      <c r="C928" s="225" t="s">
        <v>778</v>
      </c>
      <c r="D928" s="100" t="s">
        <v>783</v>
      </c>
      <c r="E928" s="10"/>
      <c r="F928" s="30" t="s">
        <v>261</v>
      </c>
      <c r="G928" s="10"/>
      <c r="H928" s="10"/>
      <c r="I928" s="63">
        <v>143.59</v>
      </c>
      <c r="J928" s="10"/>
      <c r="K928" s="10"/>
      <c r="L928" s="262">
        <f t="shared" si="162"/>
        <v>150.05000000000001</v>
      </c>
      <c r="M928" s="10"/>
      <c r="N928" s="63"/>
      <c r="O928" s="221">
        <f>IF(P928="Yes",'MD Rates'!$H$1,R928)</f>
        <v>44652</v>
      </c>
      <c r="P928" s="11" t="str">
        <f t="shared" si="163"/>
        <v>Yes</v>
      </c>
      <c r="R928" s="256">
        <v>44287</v>
      </c>
      <c r="T928" s="64"/>
      <c r="U928" s="64"/>
      <c r="V928" s="64"/>
    </row>
    <row r="929" spans="1:22" x14ac:dyDescent="0.25">
      <c r="A929" s="100" t="s">
        <v>780</v>
      </c>
      <c r="B929" s="106" t="s">
        <v>1014</v>
      </c>
      <c r="C929" s="225" t="s">
        <v>778</v>
      </c>
      <c r="D929" s="100" t="s">
        <v>783</v>
      </c>
      <c r="E929" s="10"/>
      <c r="F929" s="30" t="s">
        <v>262</v>
      </c>
      <c r="G929" s="10"/>
      <c r="H929" s="10"/>
      <c r="I929" s="63">
        <v>141.23000000000002</v>
      </c>
      <c r="J929" s="10"/>
      <c r="K929" s="10"/>
      <c r="L929" s="262">
        <f t="shared" si="162"/>
        <v>147.57</v>
      </c>
      <c r="M929" s="10"/>
      <c r="N929" s="63"/>
      <c r="O929" s="221">
        <f>IF(P929="Yes",'MD Rates'!$H$1,R929)</f>
        <v>44652</v>
      </c>
      <c r="P929" s="11" t="str">
        <f t="shared" si="163"/>
        <v>Yes</v>
      </c>
      <c r="R929" s="256">
        <v>44287</v>
      </c>
      <c r="T929" s="64"/>
      <c r="U929" s="64"/>
      <c r="V929" s="64"/>
    </row>
    <row r="930" spans="1:22" x14ac:dyDescent="0.25">
      <c r="A930" s="100" t="s">
        <v>780</v>
      </c>
      <c r="B930" s="106" t="s">
        <v>1014</v>
      </c>
      <c r="C930" s="225" t="s">
        <v>778</v>
      </c>
      <c r="D930" s="100" t="s">
        <v>783</v>
      </c>
      <c r="E930" s="10"/>
      <c r="F930" s="30" t="s">
        <v>263</v>
      </c>
      <c r="G930" s="10"/>
      <c r="H930" s="10"/>
      <c r="I930" s="63">
        <v>188.3</v>
      </c>
      <c r="J930" s="10"/>
      <c r="K930" s="10"/>
      <c r="L930" s="262">
        <f t="shared" si="162"/>
        <v>196.76</v>
      </c>
      <c r="M930" s="10"/>
      <c r="N930" s="63"/>
      <c r="O930" s="221">
        <f>IF(P930="Yes",'MD Rates'!$H$1,R930)</f>
        <v>44652</v>
      </c>
      <c r="P930" s="11" t="str">
        <f t="shared" si="163"/>
        <v>Yes</v>
      </c>
      <c r="R930" s="256">
        <v>44287</v>
      </c>
      <c r="T930" s="64"/>
      <c r="U930" s="64"/>
      <c r="V930" s="64"/>
    </row>
    <row r="931" spans="1:22" x14ac:dyDescent="0.25">
      <c r="A931" s="100" t="s">
        <v>780</v>
      </c>
      <c r="B931" s="106" t="s">
        <v>1014</v>
      </c>
      <c r="C931" s="225" t="s">
        <v>778</v>
      </c>
      <c r="D931" s="100" t="s">
        <v>783</v>
      </c>
      <c r="E931" s="10"/>
      <c r="F931" s="30" t="s">
        <v>264</v>
      </c>
      <c r="G931" s="10"/>
      <c r="H931" s="10"/>
      <c r="I931" s="63">
        <v>188.3</v>
      </c>
      <c r="J931" s="10"/>
      <c r="K931" s="10"/>
      <c r="L931" s="262">
        <f t="shared" si="162"/>
        <v>196.76</v>
      </c>
      <c r="M931" s="10"/>
      <c r="N931" s="63"/>
      <c r="O931" s="221">
        <f>IF(P931="Yes",'MD Rates'!$H$1,R931)</f>
        <v>44652</v>
      </c>
      <c r="P931" s="11" t="str">
        <f t="shared" si="163"/>
        <v>Yes</v>
      </c>
      <c r="R931" s="256">
        <v>44287</v>
      </c>
      <c r="T931" s="64"/>
      <c r="U931" s="64"/>
      <c r="V931" s="64"/>
    </row>
    <row r="932" spans="1:22" x14ac:dyDescent="0.25">
      <c r="A932" s="100" t="s">
        <v>780</v>
      </c>
      <c r="B932" s="106" t="s">
        <v>1014</v>
      </c>
      <c r="C932" s="225" t="s">
        <v>778</v>
      </c>
      <c r="D932" s="100" t="s">
        <v>783</v>
      </c>
      <c r="E932" s="10"/>
      <c r="F932" s="30" t="s">
        <v>265</v>
      </c>
      <c r="G932" s="10"/>
      <c r="H932" s="10"/>
      <c r="I932" s="63">
        <v>282.45999999999998</v>
      </c>
      <c r="J932" s="10"/>
      <c r="K932" s="10"/>
      <c r="L932" s="262">
        <f t="shared" si="162"/>
        <v>295.17</v>
      </c>
      <c r="M932" s="10"/>
      <c r="N932" s="63"/>
      <c r="O932" s="221">
        <f>IF(P932="Yes",'MD Rates'!$H$1,R932)</f>
        <v>44652</v>
      </c>
      <c r="P932" s="11" t="str">
        <f t="shared" si="163"/>
        <v>Yes</v>
      </c>
      <c r="R932" s="256">
        <v>44287</v>
      </c>
      <c r="T932" s="64"/>
      <c r="U932" s="64"/>
      <c r="V932" s="64"/>
    </row>
    <row r="933" spans="1:22" x14ac:dyDescent="0.25">
      <c r="A933" s="100" t="s">
        <v>780</v>
      </c>
      <c r="B933" s="106" t="s">
        <v>1014</v>
      </c>
      <c r="C933" s="225" t="s">
        <v>778</v>
      </c>
      <c r="D933" s="100" t="s">
        <v>783</v>
      </c>
      <c r="E933" s="10"/>
      <c r="F933" s="30" t="s">
        <v>266</v>
      </c>
      <c r="G933" s="10"/>
      <c r="H933" s="10"/>
      <c r="I933" s="63">
        <v>94.15</v>
      </c>
      <c r="J933" s="10"/>
      <c r="K933" s="10"/>
      <c r="L933" s="262">
        <f t="shared" si="162"/>
        <v>98.38</v>
      </c>
      <c r="M933" s="10"/>
      <c r="N933" s="63"/>
      <c r="O933" s="221">
        <f>IF(P933="Yes",'MD Rates'!$H$1,R933)</f>
        <v>44652</v>
      </c>
      <c r="P933" s="11" t="str">
        <f t="shared" si="163"/>
        <v>Yes</v>
      </c>
      <c r="R933" s="256">
        <v>44287</v>
      </c>
      <c r="T933" s="64"/>
      <c r="U933" s="64"/>
      <c r="V933" s="64"/>
    </row>
    <row r="934" spans="1:22" x14ac:dyDescent="0.25">
      <c r="A934" s="100" t="s">
        <v>780</v>
      </c>
      <c r="B934" s="106" t="s">
        <v>1014</v>
      </c>
      <c r="C934" s="225" t="s">
        <v>778</v>
      </c>
      <c r="D934" s="100" t="s">
        <v>783</v>
      </c>
      <c r="E934" s="10"/>
      <c r="F934" s="30" t="s">
        <v>267</v>
      </c>
      <c r="G934" s="10"/>
      <c r="H934" s="10"/>
      <c r="I934" s="63">
        <v>117.73</v>
      </c>
      <c r="J934" s="10"/>
      <c r="K934" s="10"/>
      <c r="L934" s="262">
        <f t="shared" si="162"/>
        <v>123.03</v>
      </c>
      <c r="M934" s="10"/>
      <c r="N934" s="63"/>
      <c r="O934" s="221">
        <f>IF(P934="Yes",'MD Rates'!$H$1,R934)</f>
        <v>44652</v>
      </c>
      <c r="P934" s="11" t="str">
        <f t="shared" si="163"/>
        <v>Yes</v>
      </c>
      <c r="R934" s="256">
        <v>44287</v>
      </c>
      <c r="T934" s="64"/>
      <c r="U934" s="64"/>
      <c r="V934" s="64"/>
    </row>
    <row r="935" spans="1:22" x14ac:dyDescent="0.25">
      <c r="A935" s="100" t="s">
        <v>780</v>
      </c>
      <c r="B935" s="106" t="s">
        <v>1014</v>
      </c>
      <c r="C935" s="225" t="s">
        <v>778</v>
      </c>
      <c r="D935" s="100" t="s">
        <v>783</v>
      </c>
      <c r="E935" s="10"/>
      <c r="F935" s="30" t="s">
        <v>268</v>
      </c>
      <c r="G935" s="10"/>
      <c r="H935" s="10"/>
      <c r="I935" s="63">
        <v>141.31</v>
      </c>
      <c r="J935" s="10"/>
      <c r="K935" s="10"/>
      <c r="L935" s="262">
        <f t="shared" si="162"/>
        <v>147.68</v>
      </c>
      <c r="M935" s="10"/>
      <c r="N935" s="63"/>
      <c r="O935" s="221">
        <f>IF(P935="Yes",'MD Rates'!$H$1,R935)</f>
        <v>44652</v>
      </c>
      <c r="P935" s="11" t="str">
        <f t="shared" si="163"/>
        <v>Yes</v>
      </c>
      <c r="R935" s="256">
        <v>44287</v>
      </c>
      <c r="T935" s="64"/>
      <c r="U935" s="64"/>
      <c r="V935" s="64"/>
    </row>
    <row r="936" spans="1:22" x14ac:dyDescent="0.25">
      <c r="A936" s="100" t="s">
        <v>780</v>
      </c>
      <c r="B936" s="106" t="s">
        <v>1014</v>
      </c>
      <c r="C936" s="225" t="s">
        <v>778</v>
      </c>
      <c r="D936" s="100" t="s">
        <v>783</v>
      </c>
      <c r="E936" s="10"/>
      <c r="F936" s="30" t="s">
        <v>269</v>
      </c>
      <c r="G936" s="10"/>
      <c r="H936" s="10"/>
      <c r="I936" s="63">
        <v>164.89</v>
      </c>
      <c r="J936" s="10"/>
      <c r="K936" s="10"/>
      <c r="L936" s="262">
        <f t="shared" si="162"/>
        <v>172.32999999999998</v>
      </c>
      <c r="M936" s="10"/>
      <c r="N936" s="63"/>
      <c r="O936" s="221">
        <f>IF(P936="Yes",'MD Rates'!$H$1,R936)</f>
        <v>44652</v>
      </c>
      <c r="P936" s="11" t="str">
        <f t="shared" si="163"/>
        <v>Yes</v>
      </c>
      <c r="R936" s="256">
        <v>44287</v>
      </c>
      <c r="T936" s="64"/>
      <c r="U936" s="64"/>
      <c r="V936" s="64"/>
    </row>
    <row r="937" spans="1:22" x14ac:dyDescent="0.25">
      <c r="A937" s="100" t="s">
        <v>780</v>
      </c>
      <c r="B937" s="106" t="s">
        <v>1014</v>
      </c>
      <c r="C937" s="225" t="s">
        <v>778</v>
      </c>
      <c r="D937" s="100" t="s">
        <v>783</v>
      </c>
      <c r="E937" s="10"/>
      <c r="F937" s="30" t="s">
        <v>270</v>
      </c>
      <c r="G937" s="10"/>
      <c r="H937" s="10"/>
      <c r="I937" s="63">
        <v>122.67</v>
      </c>
      <c r="J937" s="10"/>
      <c r="K937" s="10"/>
      <c r="L937" s="262">
        <f t="shared" si="162"/>
        <v>128.19</v>
      </c>
      <c r="M937" s="10"/>
      <c r="N937" s="63"/>
      <c r="O937" s="221">
        <f>IF(P937="Yes",'MD Rates'!$H$1,R937)</f>
        <v>44652</v>
      </c>
      <c r="P937" s="11" t="str">
        <f t="shared" si="163"/>
        <v>Yes</v>
      </c>
      <c r="R937" s="256">
        <v>44287</v>
      </c>
      <c r="T937" s="64"/>
      <c r="U937" s="64"/>
      <c r="V937" s="64"/>
    </row>
    <row r="938" spans="1:22" x14ac:dyDescent="0.25">
      <c r="A938" s="100" t="s">
        <v>780</v>
      </c>
      <c r="B938" s="106" t="s">
        <v>1014</v>
      </c>
      <c r="C938" s="225" t="s">
        <v>778</v>
      </c>
      <c r="D938" s="100" t="s">
        <v>783</v>
      </c>
      <c r="E938" s="10"/>
      <c r="F938" s="30" t="s">
        <v>271</v>
      </c>
      <c r="G938" s="10"/>
      <c r="H938" s="10"/>
      <c r="I938" s="63">
        <v>141.23000000000002</v>
      </c>
      <c r="J938" s="10"/>
      <c r="K938" s="10"/>
      <c r="L938" s="262">
        <f t="shared" si="162"/>
        <v>147.57</v>
      </c>
      <c r="M938" s="10"/>
      <c r="N938" s="63"/>
      <c r="O938" s="221">
        <f>IF(P938="Yes",'MD Rates'!$H$1,R938)</f>
        <v>44652</v>
      </c>
      <c r="P938" s="11" t="str">
        <f t="shared" si="163"/>
        <v>Yes</v>
      </c>
      <c r="R938" s="256">
        <v>44287</v>
      </c>
      <c r="T938" s="64"/>
      <c r="U938" s="64"/>
      <c r="V938" s="64"/>
    </row>
    <row r="939" spans="1:22" x14ac:dyDescent="0.25">
      <c r="A939" s="100" t="s">
        <v>780</v>
      </c>
      <c r="B939" s="106" t="s">
        <v>1014</v>
      </c>
      <c r="C939" s="225" t="s">
        <v>778</v>
      </c>
      <c r="D939" s="100" t="s">
        <v>783</v>
      </c>
      <c r="E939" s="10"/>
      <c r="F939" s="30" t="s">
        <v>272</v>
      </c>
      <c r="G939" s="10"/>
      <c r="H939" s="10"/>
      <c r="I939" s="63">
        <v>188.31</v>
      </c>
      <c r="J939" s="10"/>
      <c r="K939" s="10"/>
      <c r="L939" s="262">
        <f t="shared" si="162"/>
        <v>196.76</v>
      </c>
      <c r="M939" s="10"/>
      <c r="N939" s="63"/>
      <c r="O939" s="221">
        <f>IF(P939="Yes",'MD Rates'!$H$1,R939)</f>
        <v>44652</v>
      </c>
      <c r="P939" s="11" t="str">
        <f t="shared" si="163"/>
        <v>Yes</v>
      </c>
      <c r="R939" s="256">
        <v>44287</v>
      </c>
      <c r="T939" s="64"/>
      <c r="U939" s="64"/>
      <c r="V939" s="64"/>
    </row>
    <row r="940" spans="1:22" x14ac:dyDescent="0.25">
      <c r="A940" s="100" t="s">
        <v>780</v>
      </c>
      <c r="B940" s="106" t="s">
        <v>1014</v>
      </c>
      <c r="C940" s="225" t="s">
        <v>778</v>
      </c>
      <c r="D940" s="100" t="s">
        <v>783</v>
      </c>
      <c r="E940" s="10"/>
      <c r="F940" s="30" t="s">
        <v>273</v>
      </c>
      <c r="G940" s="10"/>
      <c r="H940" s="10"/>
      <c r="I940" s="63">
        <v>164.81</v>
      </c>
      <c r="J940" s="10"/>
      <c r="K940" s="10"/>
      <c r="L940" s="262">
        <f t="shared" si="162"/>
        <v>172.22</v>
      </c>
      <c r="M940" s="10"/>
      <c r="N940" s="63"/>
      <c r="O940" s="221">
        <f>IF(P940="Yes",'MD Rates'!$H$1,R940)</f>
        <v>44652</v>
      </c>
      <c r="P940" s="11" t="str">
        <f t="shared" si="163"/>
        <v>Yes</v>
      </c>
      <c r="R940" s="256">
        <v>44287</v>
      </c>
      <c r="T940" s="64"/>
      <c r="U940" s="64"/>
      <c r="V940" s="64"/>
    </row>
    <row r="941" spans="1:22" x14ac:dyDescent="0.25">
      <c r="A941" s="100" t="s">
        <v>780</v>
      </c>
      <c r="B941" s="106" t="s">
        <v>1014</v>
      </c>
      <c r="C941" s="225" t="s">
        <v>778</v>
      </c>
      <c r="D941" s="100" t="s">
        <v>783</v>
      </c>
      <c r="E941" s="10"/>
      <c r="F941" s="30" t="s">
        <v>274</v>
      </c>
      <c r="G941" s="10"/>
      <c r="H941" s="10"/>
      <c r="I941" s="63">
        <v>188.39000000000001</v>
      </c>
      <c r="J941" s="10"/>
      <c r="K941" s="10"/>
      <c r="L941" s="262">
        <f t="shared" si="162"/>
        <v>196.87</v>
      </c>
      <c r="M941" s="10"/>
      <c r="N941" s="63"/>
      <c r="O941" s="221">
        <f>IF(P941="Yes",'MD Rates'!$H$1,R941)</f>
        <v>44652</v>
      </c>
      <c r="P941" s="11" t="str">
        <f t="shared" si="163"/>
        <v>Yes</v>
      </c>
      <c r="R941" s="256">
        <v>44287</v>
      </c>
      <c r="T941" s="64"/>
      <c r="U941" s="64"/>
      <c r="V941" s="64"/>
    </row>
    <row r="942" spans="1:22" x14ac:dyDescent="0.25">
      <c r="A942" s="100" t="s">
        <v>780</v>
      </c>
      <c r="B942" s="106" t="s">
        <v>1014</v>
      </c>
      <c r="C942" s="225" t="s">
        <v>778</v>
      </c>
      <c r="D942" s="100" t="s">
        <v>783</v>
      </c>
      <c r="E942" s="10"/>
      <c r="F942" s="30" t="s">
        <v>275</v>
      </c>
      <c r="G942" s="10"/>
      <c r="H942" s="10"/>
      <c r="I942" s="63">
        <v>211.97000000000003</v>
      </c>
      <c r="J942" s="10"/>
      <c r="K942" s="10"/>
      <c r="L942" s="262">
        <f t="shared" si="162"/>
        <v>221.51999999999998</v>
      </c>
      <c r="M942" s="10"/>
      <c r="N942" s="63"/>
      <c r="O942" s="221">
        <f>IF(P942="Yes",'MD Rates'!$H$1,R942)</f>
        <v>44652</v>
      </c>
      <c r="P942" s="11" t="str">
        <f t="shared" si="163"/>
        <v>Yes</v>
      </c>
      <c r="R942" s="256">
        <v>44287</v>
      </c>
      <c r="T942" s="64"/>
      <c r="U942" s="64"/>
      <c r="V942" s="64"/>
    </row>
    <row r="943" spans="1:22" x14ac:dyDescent="0.25">
      <c r="A943" s="100" t="s">
        <v>780</v>
      </c>
      <c r="B943" s="106" t="s">
        <v>1014</v>
      </c>
      <c r="C943" s="225" t="s">
        <v>778</v>
      </c>
      <c r="D943" s="100" t="s">
        <v>783</v>
      </c>
      <c r="E943" s="10"/>
      <c r="F943" s="30" t="s">
        <v>276</v>
      </c>
      <c r="G943" s="10"/>
      <c r="H943" s="10"/>
      <c r="I943" s="63">
        <v>188.3</v>
      </c>
      <c r="J943" s="10"/>
      <c r="K943" s="10"/>
      <c r="L943" s="262">
        <f t="shared" si="162"/>
        <v>196.76</v>
      </c>
      <c r="M943" s="10"/>
      <c r="N943" s="63"/>
      <c r="O943" s="221">
        <f>IF(P943="Yes",'MD Rates'!$H$1,R943)</f>
        <v>44652</v>
      </c>
      <c r="P943" s="11" t="str">
        <f t="shared" si="163"/>
        <v>Yes</v>
      </c>
      <c r="R943" s="256">
        <v>44287</v>
      </c>
      <c r="T943" s="64"/>
      <c r="U943" s="64"/>
      <c r="V943" s="64"/>
    </row>
    <row r="944" spans="1:22" x14ac:dyDescent="0.25">
      <c r="A944" s="100" t="s">
        <v>780</v>
      </c>
      <c r="B944" s="106" t="s">
        <v>1014</v>
      </c>
      <c r="C944" s="225" t="s">
        <v>778</v>
      </c>
      <c r="D944" s="100" t="s">
        <v>783</v>
      </c>
      <c r="E944" s="10"/>
      <c r="F944" s="30" t="s">
        <v>277</v>
      </c>
      <c r="G944" s="10"/>
      <c r="H944" s="10"/>
      <c r="I944" s="63">
        <v>211.88</v>
      </c>
      <c r="J944" s="10"/>
      <c r="K944" s="10"/>
      <c r="L944" s="262">
        <f t="shared" si="162"/>
        <v>221.41</v>
      </c>
      <c r="M944" s="10"/>
      <c r="N944" s="63"/>
      <c r="O944" s="221">
        <f>IF(P944="Yes",'MD Rates'!$H$1,R944)</f>
        <v>44652</v>
      </c>
      <c r="P944" s="11" t="str">
        <f t="shared" si="163"/>
        <v>Yes</v>
      </c>
      <c r="R944" s="256">
        <v>44287</v>
      </c>
      <c r="T944" s="64"/>
      <c r="U944" s="64"/>
      <c r="V944" s="64"/>
    </row>
    <row r="945" spans="1:22" x14ac:dyDescent="0.25">
      <c r="A945" s="100" t="s">
        <v>780</v>
      </c>
      <c r="B945" s="106" t="s">
        <v>1014</v>
      </c>
      <c r="C945" s="225" t="s">
        <v>778</v>
      </c>
      <c r="D945" s="100" t="s">
        <v>783</v>
      </c>
      <c r="E945" s="10"/>
      <c r="F945" s="30" t="s">
        <v>278</v>
      </c>
      <c r="G945" s="10"/>
      <c r="H945" s="10"/>
      <c r="I945" s="63">
        <v>235.46</v>
      </c>
      <c r="J945" s="10"/>
      <c r="K945" s="10"/>
      <c r="L945" s="262">
        <f t="shared" si="162"/>
        <v>246.06</v>
      </c>
      <c r="M945" s="10"/>
      <c r="N945" s="63"/>
      <c r="O945" s="221">
        <f>IF(P945="Yes",'MD Rates'!$H$1,R945)</f>
        <v>44652</v>
      </c>
      <c r="P945" s="11" t="str">
        <f t="shared" si="163"/>
        <v>Yes</v>
      </c>
      <c r="R945" s="256">
        <v>44287</v>
      </c>
      <c r="T945" s="64"/>
      <c r="U945" s="64"/>
      <c r="V945" s="64"/>
    </row>
    <row r="946" spans="1:22" x14ac:dyDescent="0.25">
      <c r="A946" s="100" t="s">
        <v>780</v>
      </c>
      <c r="B946" s="106" t="s">
        <v>1014</v>
      </c>
      <c r="C946" s="225" t="s">
        <v>778</v>
      </c>
      <c r="D946" s="100" t="s">
        <v>783</v>
      </c>
      <c r="E946" s="10"/>
      <c r="F946" s="30" t="s">
        <v>279</v>
      </c>
      <c r="G946" s="10"/>
      <c r="H946" s="10"/>
      <c r="I946" s="63">
        <v>259.04000000000002</v>
      </c>
      <c r="J946" s="10"/>
      <c r="K946" s="10"/>
      <c r="L946" s="262">
        <f t="shared" si="162"/>
        <v>270.70999999999998</v>
      </c>
      <c r="M946" s="10"/>
      <c r="N946" s="63"/>
      <c r="O946" s="221">
        <f>IF(P946="Yes",'MD Rates'!$H$1,R946)</f>
        <v>44652</v>
      </c>
      <c r="P946" s="11" t="str">
        <f t="shared" si="163"/>
        <v>Yes</v>
      </c>
      <c r="R946" s="256">
        <v>44287</v>
      </c>
      <c r="T946" s="64"/>
      <c r="U946" s="64"/>
      <c r="V946" s="64"/>
    </row>
    <row r="947" spans="1:22" x14ac:dyDescent="0.25">
      <c r="A947" s="100" t="s">
        <v>780</v>
      </c>
      <c r="B947" s="106" t="s">
        <v>1014</v>
      </c>
      <c r="C947" s="225" t="s">
        <v>778</v>
      </c>
      <c r="D947" s="100" t="s">
        <v>783</v>
      </c>
      <c r="E947" s="10"/>
      <c r="F947" s="30" t="s">
        <v>280</v>
      </c>
      <c r="G947" s="10"/>
      <c r="H947" s="10"/>
      <c r="I947" s="63">
        <v>47.08</v>
      </c>
      <c r="J947" s="10"/>
      <c r="K947" s="10"/>
      <c r="L947" s="262">
        <f t="shared" si="162"/>
        <v>49.19</v>
      </c>
      <c r="M947" s="10"/>
      <c r="N947" s="63"/>
      <c r="O947" s="221">
        <f>IF(P947="Yes",'MD Rates'!$H$1,R947)</f>
        <v>44652</v>
      </c>
      <c r="P947" s="11" t="str">
        <f t="shared" si="163"/>
        <v>Yes</v>
      </c>
      <c r="R947" s="256">
        <v>44287</v>
      </c>
      <c r="T947" s="64"/>
      <c r="U947" s="64"/>
      <c r="V947" s="64"/>
    </row>
    <row r="948" spans="1:22" x14ac:dyDescent="0.25">
      <c r="A948" s="103" t="s">
        <v>780</v>
      </c>
      <c r="B948" s="106" t="s">
        <v>1014</v>
      </c>
      <c r="C948" s="107" t="s">
        <v>778</v>
      </c>
      <c r="D948" s="103" t="s">
        <v>58</v>
      </c>
      <c r="E948" s="103"/>
      <c r="F948" s="30" t="s">
        <v>257</v>
      </c>
      <c r="G948" s="10"/>
      <c r="H948" s="10"/>
      <c r="I948" s="63">
        <v>94.15</v>
      </c>
      <c r="J948" s="10"/>
      <c r="K948" s="10"/>
      <c r="L948" s="262">
        <f t="shared" ref="L948:L1011" si="164">L924</f>
        <v>98.38</v>
      </c>
      <c r="M948" s="10"/>
      <c r="N948" s="63"/>
      <c r="O948" s="221">
        <f>IF(P948="Yes",'MD Rates'!$H$1,R948)</f>
        <v>44652</v>
      </c>
      <c r="P948" s="11" t="str">
        <f t="shared" si="163"/>
        <v>Yes</v>
      </c>
      <c r="R948" s="256">
        <v>44287</v>
      </c>
      <c r="T948" s="64"/>
      <c r="U948" s="64"/>
      <c r="V948" s="64"/>
    </row>
    <row r="949" spans="1:22" x14ac:dyDescent="0.25">
      <c r="A949" s="103" t="s">
        <v>780</v>
      </c>
      <c r="B949" s="106" t="s">
        <v>1014</v>
      </c>
      <c r="C949" s="107" t="s">
        <v>778</v>
      </c>
      <c r="D949" s="103" t="s">
        <v>58</v>
      </c>
      <c r="E949" s="103"/>
      <c r="F949" s="30" t="s">
        <v>258</v>
      </c>
      <c r="G949" s="10"/>
      <c r="H949" s="10"/>
      <c r="I949" s="63">
        <v>141.23000000000002</v>
      </c>
      <c r="J949" s="10"/>
      <c r="K949" s="10"/>
      <c r="L949" s="262">
        <f t="shared" si="164"/>
        <v>147.57</v>
      </c>
      <c r="M949" s="10"/>
      <c r="N949" s="63"/>
      <c r="O949" s="221">
        <f>IF(P949="Yes",'MD Rates'!$H$1,R949)</f>
        <v>44652</v>
      </c>
      <c r="P949" s="11" t="str">
        <f t="shared" si="163"/>
        <v>Yes</v>
      </c>
      <c r="R949" s="256">
        <v>44287</v>
      </c>
      <c r="T949" s="64"/>
      <c r="U949" s="64"/>
      <c r="V949" s="64"/>
    </row>
    <row r="950" spans="1:22" x14ac:dyDescent="0.25">
      <c r="A950" s="103" t="s">
        <v>780</v>
      </c>
      <c r="B950" s="106" t="s">
        <v>1014</v>
      </c>
      <c r="C950" s="107" t="s">
        <v>778</v>
      </c>
      <c r="D950" s="103" t="s">
        <v>58</v>
      </c>
      <c r="E950" s="103"/>
      <c r="F950" s="30" t="s">
        <v>259</v>
      </c>
      <c r="G950" s="10"/>
      <c r="H950" s="10"/>
      <c r="I950" s="63">
        <v>188.31</v>
      </c>
      <c r="J950" s="10"/>
      <c r="K950" s="10"/>
      <c r="L950" s="262">
        <f t="shared" si="164"/>
        <v>196.76</v>
      </c>
      <c r="M950" s="10"/>
      <c r="N950" s="63"/>
      <c r="O950" s="221">
        <f>IF(P950="Yes",'MD Rates'!$H$1,R950)</f>
        <v>44652</v>
      </c>
      <c r="P950" s="11" t="str">
        <f t="shared" si="163"/>
        <v>Yes</v>
      </c>
      <c r="R950" s="256">
        <v>44287</v>
      </c>
      <c r="T950" s="64"/>
      <c r="U950" s="64"/>
      <c r="V950" s="64"/>
    </row>
    <row r="951" spans="1:22" x14ac:dyDescent="0.25">
      <c r="A951" s="103" t="s">
        <v>780</v>
      </c>
      <c r="B951" s="106" t="s">
        <v>1014</v>
      </c>
      <c r="C951" s="107" t="s">
        <v>778</v>
      </c>
      <c r="D951" s="103" t="s">
        <v>58</v>
      </c>
      <c r="E951" s="103"/>
      <c r="F951" s="30" t="s">
        <v>260</v>
      </c>
      <c r="G951" s="10"/>
      <c r="H951" s="10"/>
      <c r="I951" s="63">
        <v>235.39000000000001</v>
      </c>
      <c r="J951" s="10"/>
      <c r="K951" s="10"/>
      <c r="L951" s="262">
        <f t="shared" si="164"/>
        <v>245.95</v>
      </c>
      <c r="M951" s="10"/>
      <c r="N951" s="63"/>
      <c r="O951" s="221">
        <f>IF(P951="Yes",'MD Rates'!$H$1,R951)</f>
        <v>44652</v>
      </c>
      <c r="P951" s="11" t="str">
        <f t="shared" si="163"/>
        <v>Yes</v>
      </c>
      <c r="R951" s="256">
        <v>44287</v>
      </c>
      <c r="T951" s="64"/>
      <c r="U951" s="64"/>
      <c r="V951" s="64"/>
    </row>
    <row r="952" spans="1:22" x14ac:dyDescent="0.25">
      <c r="A952" s="103" t="s">
        <v>780</v>
      </c>
      <c r="B952" s="106" t="s">
        <v>1014</v>
      </c>
      <c r="C952" s="107" t="s">
        <v>778</v>
      </c>
      <c r="D952" s="103" t="s">
        <v>58</v>
      </c>
      <c r="E952" s="103"/>
      <c r="F952" s="30" t="s">
        <v>261</v>
      </c>
      <c r="G952" s="10"/>
      <c r="H952" s="10"/>
      <c r="I952" s="63">
        <v>143.59</v>
      </c>
      <c r="J952" s="10"/>
      <c r="K952" s="10"/>
      <c r="L952" s="262">
        <f t="shared" si="164"/>
        <v>150.05000000000001</v>
      </c>
      <c r="M952" s="10"/>
      <c r="N952" s="63"/>
      <c r="O952" s="221">
        <f>IF(P952="Yes",'MD Rates'!$H$1,R952)</f>
        <v>44652</v>
      </c>
      <c r="P952" s="11" t="str">
        <f t="shared" si="163"/>
        <v>Yes</v>
      </c>
      <c r="R952" s="256">
        <v>44287</v>
      </c>
      <c r="T952" s="64"/>
      <c r="U952" s="64"/>
      <c r="V952" s="64"/>
    </row>
    <row r="953" spans="1:22" x14ac:dyDescent="0.25">
      <c r="A953" s="103" t="s">
        <v>780</v>
      </c>
      <c r="B953" s="106" t="s">
        <v>1014</v>
      </c>
      <c r="C953" s="107" t="s">
        <v>778</v>
      </c>
      <c r="D953" s="103" t="s">
        <v>58</v>
      </c>
      <c r="E953" s="103"/>
      <c r="F953" s="30" t="s">
        <v>262</v>
      </c>
      <c r="G953" s="10"/>
      <c r="H953" s="10"/>
      <c r="I953" s="63">
        <v>141.23000000000002</v>
      </c>
      <c r="J953" s="10"/>
      <c r="K953" s="10"/>
      <c r="L953" s="262">
        <f t="shared" si="164"/>
        <v>147.57</v>
      </c>
      <c r="M953" s="10"/>
      <c r="N953" s="63"/>
      <c r="O953" s="221">
        <f>IF(P953="Yes",'MD Rates'!$H$1,R953)</f>
        <v>44652</v>
      </c>
      <c r="P953" s="11" t="str">
        <f t="shared" si="163"/>
        <v>Yes</v>
      </c>
      <c r="R953" s="256">
        <v>44287</v>
      </c>
      <c r="T953" s="64"/>
      <c r="U953" s="64"/>
      <c r="V953" s="64"/>
    </row>
    <row r="954" spans="1:22" x14ac:dyDescent="0.25">
      <c r="A954" s="103" t="s">
        <v>780</v>
      </c>
      <c r="B954" s="106" t="s">
        <v>1014</v>
      </c>
      <c r="C954" s="107" t="s">
        <v>778</v>
      </c>
      <c r="D954" s="103" t="s">
        <v>58</v>
      </c>
      <c r="E954" s="103"/>
      <c r="F954" s="30" t="s">
        <v>263</v>
      </c>
      <c r="G954" s="10"/>
      <c r="H954" s="10"/>
      <c r="I954" s="63">
        <v>188.3</v>
      </c>
      <c r="J954" s="10"/>
      <c r="K954" s="10"/>
      <c r="L954" s="262">
        <f t="shared" si="164"/>
        <v>196.76</v>
      </c>
      <c r="M954" s="10"/>
      <c r="N954" s="63"/>
      <c r="O954" s="221">
        <f>IF(P954="Yes",'MD Rates'!$H$1,R954)</f>
        <v>44652</v>
      </c>
      <c r="P954" s="11" t="str">
        <f t="shared" si="163"/>
        <v>Yes</v>
      </c>
      <c r="R954" s="256">
        <v>44287</v>
      </c>
      <c r="T954" s="64"/>
      <c r="U954" s="64"/>
      <c r="V954" s="64"/>
    </row>
    <row r="955" spans="1:22" x14ac:dyDescent="0.25">
      <c r="A955" s="103" t="s">
        <v>780</v>
      </c>
      <c r="B955" s="106" t="s">
        <v>1014</v>
      </c>
      <c r="C955" s="107" t="s">
        <v>778</v>
      </c>
      <c r="D955" s="103" t="s">
        <v>58</v>
      </c>
      <c r="E955" s="103"/>
      <c r="F955" s="30" t="s">
        <v>264</v>
      </c>
      <c r="G955" s="10"/>
      <c r="H955" s="10"/>
      <c r="I955" s="63">
        <v>188.3</v>
      </c>
      <c r="J955" s="10"/>
      <c r="K955" s="10"/>
      <c r="L955" s="262">
        <f t="shared" si="164"/>
        <v>196.76</v>
      </c>
      <c r="M955" s="10"/>
      <c r="N955" s="63"/>
      <c r="O955" s="221">
        <f>IF(P955="Yes",'MD Rates'!$H$1,R955)</f>
        <v>44652</v>
      </c>
      <c r="P955" s="11" t="str">
        <f t="shared" si="163"/>
        <v>Yes</v>
      </c>
      <c r="R955" s="256">
        <v>44287</v>
      </c>
      <c r="T955" s="64"/>
      <c r="U955" s="64"/>
      <c r="V955" s="64"/>
    </row>
    <row r="956" spans="1:22" x14ac:dyDescent="0.25">
      <c r="A956" s="103" t="s">
        <v>780</v>
      </c>
      <c r="B956" s="106" t="s">
        <v>1014</v>
      </c>
      <c r="C956" s="107" t="s">
        <v>778</v>
      </c>
      <c r="D956" s="103" t="s">
        <v>58</v>
      </c>
      <c r="E956" s="103"/>
      <c r="F956" s="30" t="s">
        <v>265</v>
      </c>
      <c r="G956" s="10"/>
      <c r="H956" s="10"/>
      <c r="I956" s="63">
        <v>282.45999999999998</v>
      </c>
      <c r="J956" s="10"/>
      <c r="K956" s="10"/>
      <c r="L956" s="262">
        <f t="shared" si="164"/>
        <v>295.17</v>
      </c>
      <c r="M956" s="10"/>
      <c r="N956" s="63"/>
      <c r="O956" s="221">
        <f>IF(P956="Yes",'MD Rates'!$H$1,R956)</f>
        <v>44652</v>
      </c>
      <c r="P956" s="11" t="str">
        <f t="shared" si="163"/>
        <v>Yes</v>
      </c>
      <c r="R956" s="256">
        <v>44287</v>
      </c>
      <c r="T956" s="64"/>
      <c r="U956" s="64"/>
      <c r="V956" s="64"/>
    </row>
    <row r="957" spans="1:22" x14ac:dyDescent="0.25">
      <c r="A957" s="103" t="s">
        <v>780</v>
      </c>
      <c r="B957" s="106" t="s">
        <v>1014</v>
      </c>
      <c r="C957" s="107" t="s">
        <v>778</v>
      </c>
      <c r="D957" s="103" t="s">
        <v>58</v>
      </c>
      <c r="E957" s="103"/>
      <c r="F957" s="30" t="s">
        <v>266</v>
      </c>
      <c r="G957" s="10"/>
      <c r="H957" s="10"/>
      <c r="I957" s="63">
        <v>94.15</v>
      </c>
      <c r="J957" s="10"/>
      <c r="K957" s="10"/>
      <c r="L957" s="262">
        <f t="shared" si="164"/>
        <v>98.38</v>
      </c>
      <c r="M957" s="10"/>
      <c r="N957" s="63"/>
      <c r="O957" s="221">
        <f>IF(P957="Yes",'MD Rates'!$H$1,R957)</f>
        <v>44652</v>
      </c>
      <c r="P957" s="11" t="str">
        <f t="shared" si="163"/>
        <v>Yes</v>
      </c>
      <c r="R957" s="256">
        <v>44287</v>
      </c>
      <c r="T957" s="64"/>
      <c r="U957" s="64"/>
      <c r="V957" s="64"/>
    </row>
    <row r="958" spans="1:22" x14ac:dyDescent="0.25">
      <c r="A958" s="103" t="s">
        <v>780</v>
      </c>
      <c r="B958" s="106" t="s">
        <v>1014</v>
      </c>
      <c r="C958" s="107" t="s">
        <v>778</v>
      </c>
      <c r="D958" s="103" t="s">
        <v>58</v>
      </c>
      <c r="E958" s="103"/>
      <c r="F958" s="30" t="s">
        <v>267</v>
      </c>
      <c r="G958" s="10"/>
      <c r="H958" s="10"/>
      <c r="I958" s="63">
        <v>117.73</v>
      </c>
      <c r="J958" s="10"/>
      <c r="K958" s="10"/>
      <c r="L958" s="262">
        <f t="shared" si="164"/>
        <v>123.03</v>
      </c>
      <c r="M958" s="10"/>
      <c r="N958" s="63"/>
      <c r="O958" s="221">
        <f>IF(P958="Yes",'MD Rates'!$H$1,R958)</f>
        <v>44652</v>
      </c>
      <c r="P958" s="11" t="str">
        <f t="shared" si="163"/>
        <v>Yes</v>
      </c>
      <c r="R958" s="256">
        <v>44287</v>
      </c>
      <c r="T958" s="64"/>
      <c r="U958" s="64"/>
      <c r="V958" s="64"/>
    </row>
    <row r="959" spans="1:22" x14ac:dyDescent="0.25">
      <c r="A959" s="103" t="s">
        <v>780</v>
      </c>
      <c r="B959" s="106" t="s">
        <v>1014</v>
      </c>
      <c r="C959" s="107" t="s">
        <v>778</v>
      </c>
      <c r="D959" s="103" t="s">
        <v>58</v>
      </c>
      <c r="E959" s="103"/>
      <c r="F959" s="30" t="s">
        <v>268</v>
      </c>
      <c r="G959" s="10"/>
      <c r="H959" s="10"/>
      <c r="I959" s="63">
        <v>141.31</v>
      </c>
      <c r="J959" s="10"/>
      <c r="K959" s="10"/>
      <c r="L959" s="262">
        <f t="shared" si="164"/>
        <v>147.68</v>
      </c>
      <c r="M959" s="10"/>
      <c r="N959" s="63"/>
      <c r="O959" s="221">
        <f>IF(P959="Yes",'MD Rates'!$H$1,R959)</f>
        <v>44652</v>
      </c>
      <c r="P959" s="11" t="str">
        <f t="shared" si="163"/>
        <v>Yes</v>
      </c>
      <c r="R959" s="256">
        <v>44287</v>
      </c>
      <c r="T959" s="64"/>
      <c r="U959" s="64"/>
      <c r="V959" s="64"/>
    </row>
    <row r="960" spans="1:22" x14ac:dyDescent="0.25">
      <c r="A960" s="103" t="s">
        <v>780</v>
      </c>
      <c r="B960" s="106" t="s">
        <v>1014</v>
      </c>
      <c r="C960" s="107" t="s">
        <v>778</v>
      </c>
      <c r="D960" s="103" t="s">
        <v>58</v>
      </c>
      <c r="E960" s="103"/>
      <c r="F960" s="30" t="s">
        <v>269</v>
      </c>
      <c r="G960" s="10"/>
      <c r="H960" s="10"/>
      <c r="I960" s="63">
        <v>164.89</v>
      </c>
      <c r="J960" s="10"/>
      <c r="K960" s="10"/>
      <c r="L960" s="262">
        <f t="shared" si="164"/>
        <v>172.32999999999998</v>
      </c>
      <c r="M960" s="10"/>
      <c r="N960" s="63"/>
      <c r="O960" s="221">
        <f>IF(P960="Yes",'MD Rates'!$H$1,R960)</f>
        <v>44652</v>
      </c>
      <c r="P960" s="11" t="str">
        <f t="shared" si="163"/>
        <v>Yes</v>
      </c>
      <c r="R960" s="256">
        <v>44287</v>
      </c>
      <c r="T960" s="64"/>
      <c r="U960" s="64"/>
      <c r="V960" s="64"/>
    </row>
    <row r="961" spans="1:22" x14ac:dyDescent="0.25">
      <c r="A961" s="103" t="s">
        <v>780</v>
      </c>
      <c r="B961" s="106" t="s">
        <v>1014</v>
      </c>
      <c r="C961" s="107" t="s">
        <v>778</v>
      </c>
      <c r="D961" s="103" t="s">
        <v>58</v>
      </c>
      <c r="E961" s="103"/>
      <c r="F961" s="30" t="s">
        <v>270</v>
      </c>
      <c r="G961" s="10"/>
      <c r="H961" s="10"/>
      <c r="I961" s="63">
        <v>122.67</v>
      </c>
      <c r="J961" s="10"/>
      <c r="K961" s="10"/>
      <c r="L961" s="262">
        <f t="shared" si="164"/>
        <v>128.19</v>
      </c>
      <c r="M961" s="10"/>
      <c r="N961" s="63"/>
      <c r="O961" s="221">
        <f>IF(P961="Yes",'MD Rates'!$H$1,R961)</f>
        <v>44652</v>
      </c>
      <c r="P961" s="11" t="str">
        <f t="shared" si="163"/>
        <v>Yes</v>
      </c>
      <c r="R961" s="256">
        <v>44287</v>
      </c>
      <c r="T961" s="64"/>
      <c r="U961" s="64"/>
      <c r="V961" s="64"/>
    </row>
    <row r="962" spans="1:22" x14ac:dyDescent="0.25">
      <c r="A962" s="103" t="s">
        <v>780</v>
      </c>
      <c r="B962" s="106" t="s">
        <v>1014</v>
      </c>
      <c r="C962" s="107" t="s">
        <v>778</v>
      </c>
      <c r="D962" s="103" t="s">
        <v>58</v>
      </c>
      <c r="E962" s="103"/>
      <c r="F962" s="30" t="s">
        <v>271</v>
      </c>
      <c r="G962" s="10"/>
      <c r="H962" s="10"/>
      <c r="I962" s="63">
        <v>141.23000000000002</v>
      </c>
      <c r="J962" s="10"/>
      <c r="K962" s="10"/>
      <c r="L962" s="262">
        <f t="shared" si="164"/>
        <v>147.57</v>
      </c>
      <c r="M962" s="10"/>
      <c r="N962" s="63"/>
      <c r="O962" s="221">
        <f>IF(P962="Yes",'MD Rates'!$H$1,R962)</f>
        <v>44652</v>
      </c>
      <c r="P962" s="11" t="str">
        <f t="shared" si="163"/>
        <v>Yes</v>
      </c>
      <c r="R962" s="256">
        <v>44287</v>
      </c>
      <c r="T962" s="64"/>
      <c r="U962" s="64"/>
      <c r="V962" s="64"/>
    </row>
    <row r="963" spans="1:22" x14ac:dyDescent="0.25">
      <c r="A963" s="103" t="s">
        <v>780</v>
      </c>
      <c r="B963" s="106" t="s">
        <v>1014</v>
      </c>
      <c r="C963" s="107" t="s">
        <v>778</v>
      </c>
      <c r="D963" s="103" t="s">
        <v>58</v>
      </c>
      <c r="E963" s="103"/>
      <c r="F963" s="30" t="s">
        <v>272</v>
      </c>
      <c r="G963" s="10"/>
      <c r="H963" s="10"/>
      <c r="I963" s="63">
        <v>188.31</v>
      </c>
      <c r="J963" s="10"/>
      <c r="K963" s="10"/>
      <c r="L963" s="262">
        <f t="shared" si="164"/>
        <v>196.76</v>
      </c>
      <c r="M963" s="10"/>
      <c r="N963" s="63"/>
      <c r="O963" s="221">
        <f>IF(P963="Yes",'MD Rates'!$H$1,R963)</f>
        <v>44652</v>
      </c>
      <c r="P963" s="11" t="str">
        <f t="shared" si="163"/>
        <v>Yes</v>
      </c>
      <c r="R963" s="256">
        <v>44287</v>
      </c>
      <c r="T963" s="64"/>
      <c r="U963" s="64"/>
      <c r="V963" s="64"/>
    </row>
    <row r="964" spans="1:22" x14ac:dyDescent="0.25">
      <c r="A964" s="103" t="s">
        <v>780</v>
      </c>
      <c r="B964" s="106" t="s">
        <v>1014</v>
      </c>
      <c r="C964" s="107" t="s">
        <v>778</v>
      </c>
      <c r="D964" s="103" t="s">
        <v>58</v>
      </c>
      <c r="E964" s="103"/>
      <c r="F964" s="30" t="s">
        <v>273</v>
      </c>
      <c r="G964" s="10"/>
      <c r="H964" s="10"/>
      <c r="I964" s="63">
        <v>164.81</v>
      </c>
      <c r="J964" s="10"/>
      <c r="K964" s="10"/>
      <c r="L964" s="262">
        <f t="shared" si="164"/>
        <v>172.22</v>
      </c>
      <c r="M964" s="10"/>
      <c r="N964" s="63"/>
      <c r="O964" s="221">
        <f>IF(P964="Yes",'MD Rates'!$H$1,R964)</f>
        <v>44652</v>
      </c>
      <c r="P964" s="11" t="str">
        <f t="shared" si="163"/>
        <v>Yes</v>
      </c>
      <c r="R964" s="256">
        <v>44287</v>
      </c>
      <c r="T964" s="64"/>
      <c r="U964" s="64"/>
      <c r="V964" s="64"/>
    </row>
    <row r="965" spans="1:22" x14ac:dyDescent="0.25">
      <c r="A965" s="103" t="s">
        <v>780</v>
      </c>
      <c r="B965" s="106" t="s">
        <v>1014</v>
      </c>
      <c r="C965" s="107" t="s">
        <v>778</v>
      </c>
      <c r="D965" s="103" t="s">
        <v>58</v>
      </c>
      <c r="E965" s="103"/>
      <c r="F965" s="30" t="s">
        <v>274</v>
      </c>
      <c r="G965" s="10"/>
      <c r="H965" s="10"/>
      <c r="I965" s="63">
        <v>188.39000000000001</v>
      </c>
      <c r="J965" s="10"/>
      <c r="K965" s="10"/>
      <c r="L965" s="262">
        <f t="shared" si="164"/>
        <v>196.87</v>
      </c>
      <c r="M965" s="10"/>
      <c r="N965" s="63"/>
      <c r="O965" s="221">
        <f>IF(P965="Yes",'MD Rates'!$H$1,R965)</f>
        <v>44652</v>
      </c>
      <c r="P965" s="11" t="str">
        <f t="shared" si="163"/>
        <v>Yes</v>
      </c>
      <c r="R965" s="256">
        <v>44287</v>
      </c>
      <c r="T965" s="64"/>
      <c r="U965" s="64"/>
      <c r="V965" s="64"/>
    </row>
    <row r="966" spans="1:22" x14ac:dyDescent="0.25">
      <c r="A966" s="103" t="s">
        <v>780</v>
      </c>
      <c r="B966" s="106" t="s">
        <v>1014</v>
      </c>
      <c r="C966" s="107" t="s">
        <v>778</v>
      </c>
      <c r="D966" s="103" t="s">
        <v>58</v>
      </c>
      <c r="E966" s="103"/>
      <c r="F966" s="30" t="s">
        <v>275</v>
      </c>
      <c r="G966" s="10"/>
      <c r="H966" s="10"/>
      <c r="I966" s="63">
        <v>211.97000000000003</v>
      </c>
      <c r="J966" s="10"/>
      <c r="K966" s="10"/>
      <c r="L966" s="262">
        <f t="shared" si="164"/>
        <v>221.51999999999998</v>
      </c>
      <c r="M966" s="10"/>
      <c r="N966" s="63"/>
      <c r="O966" s="221">
        <f>IF(P966="Yes",'MD Rates'!$H$1,R966)</f>
        <v>44652</v>
      </c>
      <c r="P966" s="11" t="str">
        <f t="shared" si="163"/>
        <v>Yes</v>
      </c>
      <c r="R966" s="256">
        <v>44287</v>
      </c>
      <c r="T966" s="64"/>
      <c r="U966" s="64"/>
      <c r="V966" s="64"/>
    </row>
    <row r="967" spans="1:22" x14ac:dyDescent="0.25">
      <c r="A967" s="103" t="s">
        <v>780</v>
      </c>
      <c r="B967" s="106" t="s">
        <v>1014</v>
      </c>
      <c r="C967" s="107" t="s">
        <v>778</v>
      </c>
      <c r="D967" s="103" t="s">
        <v>58</v>
      </c>
      <c r="E967" s="103"/>
      <c r="F967" s="30" t="s">
        <v>276</v>
      </c>
      <c r="G967" s="10"/>
      <c r="H967" s="10"/>
      <c r="I967" s="63">
        <v>188.3</v>
      </c>
      <c r="J967" s="10"/>
      <c r="K967" s="10"/>
      <c r="L967" s="262">
        <f t="shared" si="164"/>
        <v>196.76</v>
      </c>
      <c r="M967" s="10"/>
      <c r="N967" s="63"/>
      <c r="O967" s="221">
        <f>IF(P967="Yes",'MD Rates'!$H$1,R967)</f>
        <v>44652</v>
      </c>
      <c r="P967" s="11" t="str">
        <f t="shared" si="163"/>
        <v>Yes</v>
      </c>
      <c r="R967" s="256">
        <v>44287</v>
      </c>
      <c r="T967" s="64"/>
      <c r="U967" s="64"/>
      <c r="V967" s="64"/>
    </row>
    <row r="968" spans="1:22" x14ac:dyDescent="0.25">
      <c r="A968" s="103" t="s">
        <v>780</v>
      </c>
      <c r="B968" s="106" t="s">
        <v>1014</v>
      </c>
      <c r="C968" s="107" t="s">
        <v>778</v>
      </c>
      <c r="D968" s="103" t="s">
        <v>58</v>
      </c>
      <c r="E968" s="103"/>
      <c r="F968" s="30" t="s">
        <v>277</v>
      </c>
      <c r="G968" s="10"/>
      <c r="H968" s="10"/>
      <c r="I968" s="63">
        <v>211.88</v>
      </c>
      <c r="J968" s="10"/>
      <c r="K968" s="10"/>
      <c r="L968" s="262">
        <f t="shared" si="164"/>
        <v>221.41</v>
      </c>
      <c r="M968" s="10"/>
      <c r="N968" s="63"/>
      <c r="O968" s="221">
        <f>IF(P968="Yes",'MD Rates'!$H$1,R968)</f>
        <v>44652</v>
      </c>
      <c r="P968" s="11" t="str">
        <f t="shared" si="163"/>
        <v>Yes</v>
      </c>
      <c r="R968" s="256">
        <v>44287</v>
      </c>
      <c r="T968" s="64"/>
      <c r="U968" s="64"/>
      <c r="V968" s="64"/>
    </row>
    <row r="969" spans="1:22" x14ac:dyDescent="0.25">
      <c r="A969" s="103" t="s">
        <v>780</v>
      </c>
      <c r="B969" s="106" t="s">
        <v>1014</v>
      </c>
      <c r="C969" s="107" t="s">
        <v>778</v>
      </c>
      <c r="D969" s="103" t="s">
        <v>58</v>
      </c>
      <c r="E969" s="103"/>
      <c r="F969" s="30" t="s">
        <v>278</v>
      </c>
      <c r="G969" s="10"/>
      <c r="H969" s="10"/>
      <c r="I969" s="63">
        <v>235.46</v>
      </c>
      <c r="J969" s="10"/>
      <c r="K969" s="10"/>
      <c r="L969" s="262">
        <f t="shared" si="164"/>
        <v>246.06</v>
      </c>
      <c r="M969" s="10"/>
      <c r="N969" s="63"/>
      <c r="O969" s="221">
        <f>IF(P969="Yes",'MD Rates'!$H$1,R969)</f>
        <v>44652</v>
      </c>
      <c r="P969" s="11" t="str">
        <f t="shared" ref="P969:P1032" si="165">IF(I969&lt;&gt;L969,"Yes","No")</f>
        <v>Yes</v>
      </c>
      <c r="R969" s="256">
        <v>44287</v>
      </c>
      <c r="T969" s="64"/>
      <c r="U969" s="64"/>
      <c r="V969" s="64"/>
    </row>
    <row r="970" spans="1:22" x14ac:dyDescent="0.25">
      <c r="A970" s="103" t="s">
        <v>780</v>
      </c>
      <c r="B970" s="106" t="s">
        <v>1014</v>
      </c>
      <c r="C970" s="107" t="s">
        <v>778</v>
      </c>
      <c r="D970" s="103" t="s">
        <v>58</v>
      </c>
      <c r="E970" s="103"/>
      <c r="F970" s="30" t="s">
        <v>279</v>
      </c>
      <c r="G970" s="10"/>
      <c r="H970" s="10"/>
      <c r="I970" s="63">
        <v>259.04000000000002</v>
      </c>
      <c r="J970" s="10"/>
      <c r="K970" s="10"/>
      <c r="L970" s="262">
        <f t="shared" si="164"/>
        <v>270.70999999999998</v>
      </c>
      <c r="M970" s="10"/>
      <c r="N970" s="63"/>
      <c r="O970" s="221">
        <f>IF(P970="Yes",'MD Rates'!$H$1,R970)</f>
        <v>44652</v>
      </c>
      <c r="P970" s="11" t="str">
        <f t="shared" si="165"/>
        <v>Yes</v>
      </c>
      <c r="R970" s="256">
        <v>44287</v>
      </c>
      <c r="T970" s="64"/>
      <c r="U970" s="64"/>
      <c r="V970" s="64"/>
    </row>
    <row r="971" spans="1:22" x14ac:dyDescent="0.25">
      <c r="A971" s="103" t="s">
        <v>780</v>
      </c>
      <c r="B971" s="106" t="s">
        <v>1014</v>
      </c>
      <c r="C971" s="107" t="s">
        <v>778</v>
      </c>
      <c r="D971" s="103" t="s">
        <v>58</v>
      </c>
      <c r="E971" s="103"/>
      <c r="F971" s="30" t="s">
        <v>280</v>
      </c>
      <c r="G971" s="10"/>
      <c r="H971" s="10"/>
      <c r="I971" s="63">
        <v>47.08</v>
      </c>
      <c r="J971" s="10"/>
      <c r="K971" s="10"/>
      <c r="L971" s="262">
        <f t="shared" si="164"/>
        <v>49.19</v>
      </c>
      <c r="M971" s="10"/>
      <c r="N971" s="63"/>
      <c r="O971" s="221">
        <f>IF(P971="Yes",'MD Rates'!$H$1,R971)</f>
        <v>44652</v>
      </c>
      <c r="P971" s="11" t="str">
        <f t="shared" si="165"/>
        <v>Yes</v>
      </c>
      <c r="R971" s="256">
        <v>44287</v>
      </c>
      <c r="T971" s="64"/>
      <c r="U971" s="64"/>
      <c r="V971" s="64"/>
    </row>
    <row r="972" spans="1:22" x14ac:dyDescent="0.25">
      <c r="A972" s="103" t="s">
        <v>780</v>
      </c>
      <c r="B972" s="106" t="s">
        <v>1014</v>
      </c>
      <c r="C972" s="107" t="s">
        <v>778</v>
      </c>
      <c r="D972" s="103" t="s">
        <v>65</v>
      </c>
      <c r="E972" s="103"/>
      <c r="F972" s="30" t="s">
        <v>257</v>
      </c>
      <c r="G972" s="10"/>
      <c r="H972" s="10"/>
      <c r="I972" s="63">
        <v>94.15</v>
      </c>
      <c r="J972" s="10"/>
      <c r="K972" s="10"/>
      <c r="L972" s="262">
        <f t="shared" si="164"/>
        <v>98.38</v>
      </c>
      <c r="M972" s="10"/>
      <c r="N972" s="63"/>
      <c r="O972" s="221">
        <f>IF(P972="Yes",'MD Rates'!$H$1,R972)</f>
        <v>44652</v>
      </c>
      <c r="P972" s="11" t="str">
        <f t="shared" si="165"/>
        <v>Yes</v>
      </c>
      <c r="R972" s="256">
        <v>44287</v>
      </c>
      <c r="T972" s="64"/>
      <c r="U972" s="64"/>
      <c r="V972" s="64"/>
    </row>
    <row r="973" spans="1:22" x14ac:dyDescent="0.25">
      <c r="A973" s="103" t="s">
        <v>780</v>
      </c>
      <c r="B973" s="106" t="s">
        <v>1014</v>
      </c>
      <c r="C973" s="107" t="s">
        <v>778</v>
      </c>
      <c r="D973" s="103" t="s">
        <v>65</v>
      </c>
      <c r="E973" s="103"/>
      <c r="F973" s="30" t="s">
        <v>258</v>
      </c>
      <c r="G973" s="10"/>
      <c r="H973" s="10"/>
      <c r="I973" s="63">
        <v>141.23000000000002</v>
      </c>
      <c r="J973" s="10"/>
      <c r="K973" s="10"/>
      <c r="L973" s="262">
        <f t="shared" si="164"/>
        <v>147.57</v>
      </c>
      <c r="M973" s="10"/>
      <c r="N973" s="63"/>
      <c r="O973" s="221">
        <f>IF(P973="Yes",'MD Rates'!$H$1,R973)</f>
        <v>44652</v>
      </c>
      <c r="P973" s="11" t="str">
        <f t="shared" si="165"/>
        <v>Yes</v>
      </c>
      <c r="R973" s="256">
        <v>44287</v>
      </c>
      <c r="T973" s="64"/>
      <c r="U973" s="64"/>
      <c r="V973" s="64"/>
    </row>
    <row r="974" spans="1:22" x14ac:dyDescent="0.25">
      <c r="A974" s="103" t="s">
        <v>780</v>
      </c>
      <c r="B974" s="106" t="s">
        <v>1014</v>
      </c>
      <c r="C974" s="107" t="s">
        <v>778</v>
      </c>
      <c r="D974" s="103" t="s">
        <v>65</v>
      </c>
      <c r="E974" s="103"/>
      <c r="F974" s="30" t="s">
        <v>259</v>
      </c>
      <c r="G974" s="10"/>
      <c r="H974" s="10"/>
      <c r="I974" s="63">
        <v>188.31</v>
      </c>
      <c r="J974" s="10"/>
      <c r="K974" s="10"/>
      <c r="L974" s="262">
        <f t="shared" si="164"/>
        <v>196.76</v>
      </c>
      <c r="M974" s="10"/>
      <c r="N974" s="63"/>
      <c r="O974" s="221">
        <f>IF(P974="Yes",'MD Rates'!$H$1,R974)</f>
        <v>44652</v>
      </c>
      <c r="P974" s="11" t="str">
        <f t="shared" si="165"/>
        <v>Yes</v>
      </c>
      <c r="R974" s="256">
        <v>44287</v>
      </c>
      <c r="T974" s="64"/>
      <c r="U974" s="64"/>
      <c r="V974" s="64"/>
    </row>
    <row r="975" spans="1:22" x14ac:dyDescent="0.25">
      <c r="A975" s="103" t="s">
        <v>780</v>
      </c>
      <c r="B975" s="106" t="s">
        <v>1014</v>
      </c>
      <c r="C975" s="107" t="s">
        <v>778</v>
      </c>
      <c r="D975" s="103" t="s">
        <v>65</v>
      </c>
      <c r="E975" s="103"/>
      <c r="F975" s="30" t="s">
        <v>260</v>
      </c>
      <c r="G975" s="10"/>
      <c r="H975" s="10"/>
      <c r="I975" s="63">
        <v>235.39000000000001</v>
      </c>
      <c r="J975" s="10"/>
      <c r="K975" s="10"/>
      <c r="L975" s="262">
        <f t="shared" si="164"/>
        <v>245.95</v>
      </c>
      <c r="M975" s="10"/>
      <c r="N975" s="63"/>
      <c r="O975" s="221">
        <f>IF(P975="Yes",'MD Rates'!$H$1,R975)</f>
        <v>44652</v>
      </c>
      <c r="P975" s="11" t="str">
        <f t="shared" si="165"/>
        <v>Yes</v>
      </c>
      <c r="R975" s="256">
        <v>44287</v>
      </c>
      <c r="T975" s="64"/>
      <c r="U975" s="64"/>
      <c r="V975" s="64"/>
    </row>
    <row r="976" spans="1:22" x14ac:dyDescent="0.25">
      <c r="A976" s="103" t="s">
        <v>780</v>
      </c>
      <c r="B976" s="106" t="s">
        <v>1014</v>
      </c>
      <c r="C976" s="107" t="s">
        <v>778</v>
      </c>
      <c r="D976" s="103" t="s">
        <v>65</v>
      </c>
      <c r="E976" s="103"/>
      <c r="F976" s="30" t="s">
        <v>261</v>
      </c>
      <c r="G976" s="10"/>
      <c r="H976" s="10"/>
      <c r="I976" s="63">
        <v>143.59</v>
      </c>
      <c r="J976" s="10"/>
      <c r="K976" s="10"/>
      <c r="L976" s="262">
        <f t="shared" si="164"/>
        <v>150.05000000000001</v>
      </c>
      <c r="M976" s="10"/>
      <c r="N976" s="63"/>
      <c r="O976" s="221">
        <f>IF(P976="Yes",'MD Rates'!$H$1,R976)</f>
        <v>44652</v>
      </c>
      <c r="P976" s="11" t="str">
        <f t="shared" si="165"/>
        <v>Yes</v>
      </c>
      <c r="R976" s="256">
        <v>44287</v>
      </c>
      <c r="T976" s="64"/>
      <c r="U976" s="64"/>
      <c r="V976" s="64"/>
    </row>
    <row r="977" spans="1:22" x14ac:dyDescent="0.25">
      <c r="A977" s="103" t="s">
        <v>780</v>
      </c>
      <c r="B977" s="106" t="s">
        <v>1014</v>
      </c>
      <c r="C977" s="107" t="s">
        <v>778</v>
      </c>
      <c r="D977" s="103" t="s">
        <v>65</v>
      </c>
      <c r="E977" s="103"/>
      <c r="F977" s="30" t="s">
        <v>262</v>
      </c>
      <c r="G977" s="10"/>
      <c r="H977" s="10"/>
      <c r="I977" s="63">
        <v>141.23000000000002</v>
      </c>
      <c r="J977" s="10"/>
      <c r="K977" s="10"/>
      <c r="L977" s="262">
        <f t="shared" si="164"/>
        <v>147.57</v>
      </c>
      <c r="M977" s="10"/>
      <c r="N977" s="63"/>
      <c r="O977" s="221">
        <f>IF(P977="Yes",'MD Rates'!$H$1,R977)</f>
        <v>44652</v>
      </c>
      <c r="P977" s="11" t="str">
        <f t="shared" si="165"/>
        <v>Yes</v>
      </c>
      <c r="R977" s="256">
        <v>44287</v>
      </c>
      <c r="T977" s="64"/>
      <c r="U977" s="64"/>
      <c r="V977" s="64"/>
    </row>
    <row r="978" spans="1:22" x14ac:dyDescent="0.25">
      <c r="A978" s="103" t="s">
        <v>780</v>
      </c>
      <c r="B978" s="106" t="s">
        <v>1014</v>
      </c>
      <c r="C978" s="107" t="s">
        <v>778</v>
      </c>
      <c r="D978" s="103" t="s">
        <v>65</v>
      </c>
      <c r="E978" s="103"/>
      <c r="F978" s="30" t="s">
        <v>263</v>
      </c>
      <c r="G978" s="10"/>
      <c r="H978" s="10"/>
      <c r="I978" s="63">
        <v>188.3</v>
      </c>
      <c r="J978" s="10"/>
      <c r="K978" s="10"/>
      <c r="L978" s="262">
        <f t="shared" si="164"/>
        <v>196.76</v>
      </c>
      <c r="M978" s="10"/>
      <c r="N978" s="63"/>
      <c r="O978" s="221">
        <f>IF(P978="Yes",'MD Rates'!$H$1,R978)</f>
        <v>44652</v>
      </c>
      <c r="P978" s="11" t="str">
        <f t="shared" si="165"/>
        <v>Yes</v>
      </c>
      <c r="R978" s="256">
        <v>44287</v>
      </c>
      <c r="T978" s="64"/>
      <c r="U978" s="64"/>
      <c r="V978" s="64"/>
    </row>
    <row r="979" spans="1:22" x14ac:dyDescent="0.25">
      <c r="A979" s="103" t="s">
        <v>780</v>
      </c>
      <c r="B979" s="106" t="s">
        <v>1014</v>
      </c>
      <c r="C979" s="107" t="s">
        <v>778</v>
      </c>
      <c r="D979" s="103" t="s">
        <v>65</v>
      </c>
      <c r="E979" s="103"/>
      <c r="F979" s="30" t="s">
        <v>264</v>
      </c>
      <c r="G979" s="10"/>
      <c r="H979" s="10"/>
      <c r="I979" s="63">
        <v>188.3</v>
      </c>
      <c r="J979" s="10"/>
      <c r="K979" s="10"/>
      <c r="L979" s="262">
        <f t="shared" si="164"/>
        <v>196.76</v>
      </c>
      <c r="M979" s="10"/>
      <c r="N979" s="63"/>
      <c r="O979" s="221">
        <f>IF(P979="Yes",'MD Rates'!$H$1,R979)</f>
        <v>44652</v>
      </c>
      <c r="P979" s="11" t="str">
        <f t="shared" si="165"/>
        <v>Yes</v>
      </c>
      <c r="R979" s="256">
        <v>44287</v>
      </c>
      <c r="T979" s="64"/>
      <c r="U979" s="64"/>
      <c r="V979" s="64"/>
    </row>
    <row r="980" spans="1:22" x14ac:dyDescent="0.25">
      <c r="A980" s="103" t="s">
        <v>780</v>
      </c>
      <c r="B980" s="106" t="s">
        <v>1014</v>
      </c>
      <c r="C980" s="107" t="s">
        <v>778</v>
      </c>
      <c r="D980" s="103" t="s">
        <v>65</v>
      </c>
      <c r="E980" s="103"/>
      <c r="F980" s="30" t="s">
        <v>265</v>
      </c>
      <c r="G980" s="10"/>
      <c r="H980" s="10"/>
      <c r="I980" s="63">
        <v>282.45999999999998</v>
      </c>
      <c r="J980" s="10"/>
      <c r="K980" s="10"/>
      <c r="L980" s="262">
        <f t="shared" si="164"/>
        <v>295.17</v>
      </c>
      <c r="M980" s="10"/>
      <c r="N980" s="63"/>
      <c r="O980" s="221">
        <f>IF(P980="Yes",'MD Rates'!$H$1,R980)</f>
        <v>44652</v>
      </c>
      <c r="P980" s="11" t="str">
        <f t="shared" si="165"/>
        <v>Yes</v>
      </c>
      <c r="R980" s="256">
        <v>44287</v>
      </c>
      <c r="T980" s="64"/>
      <c r="U980" s="64"/>
      <c r="V980" s="64"/>
    </row>
    <row r="981" spans="1:22" x14ac:dyDescent="0.25">
      <c r="A981" s="103" t="s">
        <v>780</v>
      </c>
      <c r="B981" s="106" t="s">
        <v>1014</v>
      </c>
      <c r="C981" s="107" t="s">
        <v>778</v>
      </c>
      <c r="D981" s="103" t="s">
        <v>65</v>
      </c>
      <c r="E981" s="103"/>
      <c r="F981" s="30" t="s">
        <v>266</v>
      </c>
      <c r="G981" s="10"/>
      <c r="H981" s="10"/>
      <c r="I981" s="63">
        <v>94.15</v>
      </c>
      <c r="J981" s="10"/>
      <c r="K981" s="10"/>
      <c r="L981" s="262">
        <f t="shared" si="164"/>
        <v>98.38</v>
      </c>
      <c r="M981" s="10"/>
      <c r="N981" s="63"/>
      <c r="O981" s="221">
        <f>IF(P981="Yes",'MD Rates'!$H$1,R981)</f>
        <v>44652</v>
      </c>
      <c r="P981" s="11" t="str">
        <f t="shared" si="165"/>
        <v>Yes</v>
      </c>
      <c r="R981" s="256">
        <v>44287</v>
      </c>
      <c r="T981" s="64"/>
      <c r="U981" s="64"/>
      <c r="V981" s="64"/>
    </row>
    <row r="982" spans="1:22" x14ac:dyDescent="0.25">
      <c r="A982" s="103" t="s">
        <v>780</v>
      </c>
      <c r="B982" s="106" t="s">
        <v>1014</v>
      </c>
      <c r="C982" s="107" t="s">
        <v>778</v>
      </c>
      <c r="D982" s="103" t="s">
        <v>65</v>
      </c>
      <c r="E982" s="103"/>
      <c r="F982" s="30" t="s">
        <v>267</v>
      </c>
      <c r="G982" s="10"/>
      <c r="H982" s="10"/>
      <c r="I982" s="63">
        <v>117.73</v>
      </c>
      <c r="J982" s="10"/>
      <c r="K982" s="10"/>
      <c r="L982" s="262">
        <f t="shared" si="164"/>
        <v>123.03</v>
      </c>
      <c r="M982" s="10"/>
      <c r="N982" s="63"/>
      <c r="O982" s="221">
        <f>IF(P982="Yes",'MD Rates'!$H$1,R982)</f>
        <v>44652</v>
      </c>
      <c r="P982" s="11" t="str">
        <f t="shared" si="165"/>
        <v>Yes</v>
      </c>
      <c r="R982" s="256">
        <v>44287</v>
      </c>
      <c r="T982" s="64"/>
      <c r="U982" s="64"/>
      <c r="V982" s="64"/>
    </row>
    <row r="983" spans="1:22" x14ac:dyDescent="0.25">
      <c r="A983" s="103" t="s">
        <v>780</v>
      </c>
      <c r="B983" s="106" t="s">
        <v>1014</v>
      </c>
      <c r="C983" s="107" t="s">
        <v>778</v>
      </c>
      <c r="D983" s="103" t="s">
        <v>65</v>
      </c>
      <c r="E983" s="103"/>
      <c r="F983" s="30" t="s">
        <v>268</v>
      </c>
      <c r="G983" s="10"/>
      <c r="H983" s="10"/>
      <c r="I983" s="63">
        <v>141.31</v>
      </c>
      <c r="J983" s="10"/>
      <c r="K983" s="10"/>
      <c r="L983" s="262">
        <f t="shared" si="164"/>
        <v>147.68</v>
      </c>
      <c r="M983" s="10"/>
      <c r="N983" s="63"/>
      <c r="O983" s="221">
        <f>IF(P983="Yes",'MD Rates'!$H$1,R983)</f>
        <v>44652</v>
      </c>
      <c r="P983" s="11" t="str">
        <f t="shared" si="165"/>
        <v>Yes</v>
      </c>
      <c r="R983" s="256">
        <v>44287</v>
      </c>
      <c r="T983" s="64"/>
      <c r="U983" s="64"/>
      <c r="V983" s="64"/>
    </row>
    <row r="984" spans="1:22" x14ac:dyDescent="0.25">
      <c r="A984" s="103" t="s">
        <v>780</v>
      </c>
      <c r="B984" s="106" t="s">
        <v>1014</v>
      </c>
      <c r="C984" s="107" t="s">
        <v>778</v>
      </c>
      <c r="D984" s="103" t="s">
        <v>65</v>
      </c>
      <c r="E984" s="103"/>
      <c r="F984" s="30" t="s">
        <v>269</v>
      </c>
      <c r="G984" s="10"/>
      <c r="H984" s="10"/>
      <c r="I984" s="63">
        <v>164.89</v>
      </c>
      <c r="J984" s="10"/>
      <c r="K984" s="10"/>
      <c r="L984" s="262">
        <f t="shared" si="164"/>
        <v>172.32999999999998</v>
      </c>
      <c r="M984" s="10"/>
      <c r="N984" s="63"/>
      <c r="O984" s="221">
        <f>IF(P984="Yes",'MD Rates'!$H$1,R984)</f>
        <v>44652</v>
      </c>
      <c r="P984" s="11" t="str">
        <f t="shared" si="165"/>
        <v>Yes</v>
      </c>
      <c r="R984" s="256">
        <v>44287</v>
      </c>
      <c r="T984" s="64"/>
      <c r="U984" s="64"/>
      <c r="V984" s="64"/>
    </row>
    <row r="985" spans="1:22" x14ac:dyDescent="0.25">
      <c r="A985" s="103" t="s">
        <v>780</v>
      </c>
      <c r="B985" s="106" t="s">
        <v>1014</v>
      </c>
      <c r="C985" s="107" t="s">
        <v>778</v>
      </c>
      <c r="D985" s="103" t="s">
        <v>65</v>
      </c>
      <c r="E985" s="103"/>
      <c r="F985" s="30" t="s">
        <v>270</v>
      </c>
      <c r="G985" s="10"/>
      <c r="H985" s="10"/>
      <c r="I985" s="63">
        <v>122.67</v>
      </c>
      <c r="J985" s="10"/>
      <c r="K985" s="10"/>
      <c r="L985" s="262">
        <f t="shared" si="164"/>
        <v>128.19</v>
      </c>
      <c r="M985" s="10"/>
      <c r="N985" s="63"/>
      <c r="O985" s="221">
        <f>IF(P985="Yes",'MD Rates'!$H$1,R985)</f>
        <v>44652</v>
      </c>
      <c r="P985" s="11" t="str">
        <f t="shared" si="165"/>
        <v>Yes</v>
      </c>
      <c r="R985" s="256">
        <v>44287</v>
      </c>
      <c r="T985" s="64"/>
      <c r="U985" s="64"/>
      <c r="V985" s="64"/>
    </row>
    <row r="986" spans="1:22" x14ac:dyDescent="0.25">
      <c r="A986" s="103" t="s">
        <v>780</v>
      </c>
      <c r="B986" s="106" t="s">
        <v>1014</v>
      </c>
      <c r="C986" s="107" t="s">
        <v>778</v>
      </c>
      <c r="D986" s="103" t="s">
        <v>65</v>
      </c>
      <c r="E986" s="103"/>
      <c r="F986" s="30" t="s">
        <v>271</v>
      </c>
      <c r="G986" s="10"/>
      <c r="H986" s="10"/>
      <c r="I986" s="63">
        <v>141.23000000000002</v>
      </c>
      <c r="J986" s="10"/>
      <c r="K986" s="10"/>
      <c r="L986" s="262">
        <f t="shared" si="164"/>
        <v>147.57</v>
      </c>
      <c r="M986" s="10"/>
      <c r="N986" s="63"/>
      <c r="O986" s="221">
        <f>IF(P986="Yes",'MD Rates'!$H$1,R986)</f>
        <v>44652</v>
      </c>
      <c r="P986" s="11" t="str">
        <f t="shared" si="165"/>
        <v>Yes</v>
      </c>
      <c r="R986" s="256">
        <v>44287</v>
      </c>
      <c r="T986" s="64"/>
      <c r="U986" s="64"/>
      <c r="V986" s="64"/>
    </row>
    <row r="987" spans="1:22" x14ac:dyDescent="0.25">
      <c r="A987" s="103" t="s">
        <v>780</v>
      </c>
      <c r="B987" s="106" t="s">
        <v>1014</v>
      </c>
      <c r="C987" s="107" t="s">
        <v>778</v>
      </c>
      <c r="D987" s="103" t="s">
        <v>65</v>
      </c>
      <c r="E987" s="103"/>
      <c r="F987" s="30" t="s">
        <v>272</v>
      </c>
      <c r="G987" s="10"/>
      <c r="H987" s="10"/>
      <c r="I987" s="63">
        <v>188.31</v>
      </c>
      <c r="J987" s="10"/>
      <c r="K987" s="10"/>
      <c r="L987" s="262">
        <f t="shared" si="164"/>
        <v>196.76</v>
      </c>
      <c r="M987" s="10"/>
      <c r="N987" s="63"/>
      <c r="O987" s="221">
        <f>IF(P987="Yes",'MD Rates'!$H$1,R987)</f>
        <v>44652</v>
      </c>
      <c r="P987" s="11" t="str">
        <f t="shared" si="165"/>
        <v>Yes</v>
      </c>
      <c r="R987" s="256">
        <v>44287</v>
      </c>
      <c r="T987" s="64"/>
      <c r="U987" s="64"/>
      <c r="V987" s="64"/>
    </row>
    <row r="988" spans="1:22" x14ac:dyDescent="0.25">
      <c r="A988" s="103" t="s">
        <v>780</v>
      </c>
      <c r="B988" s="106" t="s">
        <v>1014</v>
      </c>
      <c r="C988" s="107" t="s">
        <v>778</v>
      </c>
      <c r="D988" s="103" t="s">
        <v>65</v>
      </c>
      <c r="E988" s="103"/>
      <c r="F988" s="30" t="s">
        <v>273</v>
      </c>
      <c r="G988" s="10"/>
      <c r="H988" s="10"/>
      <c r="I988" s="63">
        <v>164.81</v>
      </c>
      <c r="J988" s="10"/>
      <c r="K988" s="10"/>
      <c r="L988" s="262">
        <f t="shared" si="164"/>
        <v>172.22</v>
      </c>
      <c r="M988" s="10"/>
      <c r="N988" s="63"/>
      <c r="O988" s="221">
        <f>IF(P988="Yes",'MD Rates'!$H$1,R988)</f>
        <v>44652</v>
      </c>
      <c r="P988" s="11" t="str">
        <f t="shared" si="165"/>
        <v>Yes</v>
      </c>
      <c r="R988" s="256">
        <v>44287</v>
      </c>
      <c r="T988" s="64"/>
      <c r="U988" s="64"/>
      <c r="V988" s="64"/>
    </row>
    <row r="989" spans="1:22" x14ac:dyDescent="0.25">
      <c r="A989" s="103" t="s">
        <v>780</v>
      </c>
      <c r="B989" s="106" t="s">
        <v>1014</v>
      </c>
      <c r="C989" s="107" t="s">
        <v>778</v>
      </c>
      <c r="D989" s="103" t="s">
        <v>65</v>
      </c>
      <c r="E989" s="103"/>
      <c r="F989" s="30" t="s">
        <v>274</v>
      </c>
      <c r="G989" s="10"/>
      <c r="H989" s="10"/>
      <c r="I989" s="63">
        <v>188.39000000000001</v>
      </c>
      <c r="J989" s="10"/>
      <c r="K989" s="10"/>
      <c r="L989" s="262">
        <f t="shared" si="164"/>
        <v>196.87</v>
      </c>
      <c r="M989" s="10"/>
      <c r="N989" s="63"/>
      <c r="O989" s="221">
        <f>IF(P989="Yes",'MD Rates'!$H$1,R989)</f>
        <v>44652</v>
      </c>
      <c r="P989" s="11" t="str">
        <f t="shared" si="165"/>
        <v>Yes</v>
      </c>
      <c r="R989" s="256">
        <v>44287</v>
      </c>
      <c r="T989" s="64"/>
      <c r="U989" s="64"/>
      <c r="V989" s="64"/>
    </row>
    <row r="990" spans="1:22" x14ac:dyDescent="0.25">
      <c r="A990" s="103" t="s">
        <v>780</v>
      </c>
      <c r="B990" s="106" t="s">
        <v>1014</v>
      </c>
      <c r="C990" s="107" t="s">
        <v>778</v>
      </c>
      <c r="D990" s="103" t="s">
        <v>65</v>
      </c>
      <c r="E990" s="103"/>
      <c r="F990" s="30" t="s">
        <v>275</v>
      </c>
      <c r="G990" s="10"/>
      <c r="H990" s="10"/>
      <c r="I990" s="63">
        <v>211.97000000000003</v>
      </c>
      <c r="J990" s="10"/>
      <c r="K990" s="10"/>
      <c r="L990" s="262">
        <f t="shared" si="164"/>
        <v>221.51999999999998</v>
      </c>
      <c r="M990" s="10"/>
      <c r="N990" s="63"/>
      <c r="O990" s="221">
        <f>IF(P990="Yes",'MD Rates'!$H$1,R990)</f>
        <v>44652</v>
      </c>
      <c r="P990" s="11" t="str">
        <f t="shared" si="165"/>
        <v>Yes</v>
      </c>
      <c r="R990" s="256">
        <v>44287</v>
      </c>
      <c r="T990" s="64"/>
      <c r="U990" s="64"/>
      <c r="V990" s="64"/>
    </row>
    <row r="991" spans="1:22" x14ac:dyDescent="0.25">
      <c r="A991" s="103" t="s">
        <v>780</v>
      </c>
      <c r="B991" s="106" t="s">
        <v>1014</v>
      </c>
      <c r="C991" s="107" t="s">
        <v>778</v>
      </c>
      <c r="D991" s="103" t="s">
        <v>65</v>
      </c>
      <c r="E991" s="103"/>
      <c r="F991" s="30" t="s">
        <v>276</v>
      </c>
      <c r="G991" s="10"/>
      <c r="H991" s="10"/>
      <c r="I991" s="63">
        <v>188.3</v>
      </c>
      <c r="J991" s="10"/>
      <c r="K991" s="10"/>
      <c r="L991" s="262">
        <f t="shared" si="164"/>
        <v>196.76</v>
      </c>
      <c r="M991" s="10"/>
      <c r="N991" s="63"/>
      <c r="O991" s="221">
        <f>IF(P991="Yes",'MD Rates'!$H$1,R991)</f>
        <v>44652</v>
      </c>
      <c r="P991" s="11" t="str">
        <f t="shared" si="165"/>
        <v>Yes</v>
      </c>
      <c r="R991" s="256">
        <v>44287</v>
      </c>
      <c r="T991" s="64"/>
      <c r="U991" s="64"/>
      <c r="V991" s="64"/>
    </row>
    <row r="992" spans="1:22" x14ac:dyDescent="0.25">
      <c r="A992" s="103" t="s">
        <v>780</v>
      </c>
      <c r="B992" s="106" t="s">
        <v>1014</v>
      </c>
      <c r="C992" s="107" t="s">
        <v>778</v>
      </c>
      <c r="D992" s="103" t="s">
        <v>65</v>
      </c>
      <c r="E992" s="103"/>
      <c r="F992" s="30" t="s">
        <v>277</v>
      </c>
      <c r="G992" s="10"/>
      <c r="H992" s="10"/>
      <c r="I992" s="63">
        <v>211.88</v>
      </c>
      <c r="J992" s="10"/>
      <c r="K992" s="10"/>
      <c r="L992" s="262">
        <f t="shared" si="164"/>
        <v>221.41</v>
      </c>
      <c r="M992" s="10"/>
      <c r="N992" s="63"/>
      <c r="O992" s="221">
        <f>IF(P992="Yes",'MD Rates'!$H$1,R992)</f>
        <v>44652</v>
      </c>
      <c r="P992" s="11" t="str">
        <f t="shared" si="165"/>
        <v>Yes</v>
      </c>
      <c r="R992" s="256">
        <v>44287</v>
      </c>
      <c r="T992" s="64"/>
      <c r="U992" s="64"/>
      <c r="V992" s="64"/>
    </row>
    <row r="993" spans="1:22" x14ac:dyDescent="0.25">
      <c r="A993" s="103" t="s">
        <v>780</v>
      </c>
      <c r="B993" s="106" t="s">
        <v>1014</v>
      </c>
      <c r="C993" s="107" t="s">
        <v>778</v>
      </c>
      <c r="D993" s="103" t="s">
        <v>65</v>
      </c>
      <c r="E993" s="103"/>
      <c r="F993" s="30" t="s">
        <v>278</v>
      </c>
      <c r="G993" s="10"/>
      <c r="H993" s="10"/>
      <c r="I993" s="63">
        <v>235.46</v>
      </c>
      <c r="J993" s="10"/>
      <c r="K993" s="10"/>
      <c r="L993" s="262">
        <f t="shared" si="164"/>
        <v>246.06</v>
      </c>
      <c r="M993" s="10"/>
      <c r="N993" s="63"/>
      <c r="O993" s="221">
        <f>IF(P993="Yes",'MD Rates'!$H$1,R993)</f>
        <v>44652</v>
      </c>
      <c r="P993" s="11" t="str">
        <f t="shared" si="165"/>
        <v>Yes</v>
      </c>
      <c r="R993" s="256">
        <v>44287</v>
      </c>
      <c r="T993" s="64"/>
      <c r="U993" s="64"/>
      <c r="V993" s="64"/>
    </row>
    <row r="994" spans="1:22" x14ac:dyDescent="0.25">
      <c r="A994" s="103" t="s">
        <v>780</v>
      </c>
      <c r="B994" s="106" t="s">
        <v>1014</v>
      </c>
      <c r="C994" s="107" t="s">
        <v>778</v>
      </c>
      <c r="D994" s="103" t="s">
        <v>65</v>
      </c>
      <c r="E994" s="103"/>
      <c r="F994" s="30" t="s">
        <v>279</v>
      </c>
      <c r="G994" s="10"/>
      <c r="H994" s="10"/>
      <c r="I994" s="63">
        <v>259.04000000000002</v>
      </c>
      <c r="J994" s="10"/>
      <c r="K994" s="10"/>
      <c r="L994" s="262">
        <f t="shared" si="164"/>
        <v>270.70999999999998</v>
      </c>
      <c r="M994" s="10"/>
      <c r="N994" s="63"/>
      <c r="O994" s="221">
        <f>IF(P994="Yes",'MD Rates'!$H$1,R994)</f>
        <v>44652</v>
      </c>
      <c r="P994" s="11" t="str">
        <f t="shared" si="165"/>
        <v>Yes</v>
      </c>
      <c r="R994" s="256">
        <v>44287</v>
      </c>
      <c r="T994" s="64"/>
      <c r="U994" s="64"/>
      <c r="V994" s="64"/>
    </row>
    <row r="995" spans="1:22" x14ac:dyDescent="0.25">
      <c r="A995" s="103" t="s">
        <v>780</v>
      </c>
      <c r="B995" s="106" t="s">
        <v>1014</v>
      </c>
      <c r="C995" s="107" t="s">
        <v>778</v>
      </c>
      <c r="D995" s="103" t="s">
        <v>65</v>
      </c>
      <c r="E995" s="103"/>
      <c r="F995" s="30" t="s">
        <v>280</v>
      </c>
      <c r="G995" s="10"/>
      <c r="H995" s="10"/>
      <c r="I995" s="63">
        <v>47.08</v>
      </c>
      <c r="J995" s="10"/>
      <c r="K995" s="10"/>
      <c r="L995" s="262">
        <f t="shared" si="164"/>
        <v>49.19</v>
      </c>
      <c r="M995" s="10"/>
      <c r="N995" s="63"/>
      <c r="O995" s="221">
        <f>IF(P995="Yes",'MD Rates'!$H$1,R995)</f>
        <v>44652</v>
      </c>
      <c r="P995" s="11" t="str">
        <f t="shared" si="165"/>
        <v>Yes</v>
      </c>
      <c r="R995" s="256">
        <v>44287</v>
      </c>
      <c r="T995" s="64"/>
      <c r="U995" s="64"/>
      <c r="V995" s="64"/>
    </row>
    <row r="996" spans="1:22" x14ac:dyDescent="0.25">
      <c r="A996" s="103" t="s">
        <v>780</v>
      </c>
      <c r="B996" s="106" t="s">
        <v>1014</v>
      </c>
      <c r="C996" s="107" t="s">
        <v>778</v>
      </c>
      <c r="D996" s="103" t="s">
        <v>57</v>
      </c>
      <c r="E996" s="103"/>
      <c r="F996" s="30" t="s">
        <v>257</v>
      </c>
      <c r="G996" s="10"/>
      <c r="H996" s="10"/>
      <c r="I996" s="63">
        <v>94.15</v>
      </c>
      <c r="J996" s="10"/>
      <c r="K996" s="10"/>
      <c r="L996" s="262">
        <f t="shared" si="164"/>
        <v>98.38</v>
      </c>
      <c r="M996" s="10"/>
      <c r="N996" s="63"/>
      <c r="O996" s="221">
        <f>IF(P996="Yes",'MD Rates'!$H$1,R996)</f>
        <v>44652</v>
      </c>
      <c r="P996" s="11" t="str">
        <f t="shared" si="165"/>
        <v>Yes</v>
      </c>
      <c r="R996" s="256">
        <v>44287</v>
      </c>
      <c r="T996" s="64"/>
      <c r="U996" s="64"/>
      <c r="V996" s="64"/>
    </row>
    <row r="997" spans="1:22" x14ac:dyDescent="0.25">
      <c r="A997" s="103" t="s">
        <v>780</v>
      </c>
      <c r="B997" s="106" t="s">
        <v>1014</v>
      </c>
      <c r="C997" s="107" t="s">
        <v>778</v>
      </c>
      <c r="D997" s="103" t="s">
        <v>57</v>
      </c>
      <c r="E997" s="103"/>
      <c r="F997" s="30" t="s">
        <v>258</v>
      </c>
      <c r="G997" s="10"/>
      <c r="H997" s="10"/>
      <c r="I997" s="63">
        <v>141.23000000000002</v>
      </c>
      <c r="J997" s="10"/>
      <c r="K997" s="10"/>
      <c r="L997" s="262">
        <f t="shared" si="164"/>
        <v>147.57</v>
      </c>
      <c r="M997" s="10"/>
      <c r="N997" s="63"/>
      <c r="O997" s="221">
        <f>IF(P997="Yes",'MD Rates'!$H$1,R997)</f>
        <v>44652</v>
      </c>
      <c r="P997" s="11" t="str">
        <f t="shared" si="165"/>
        <v>Yes</v>
      </c>
      <c r="R997" s="256">
        <v>44287</v>
      </c>
      <c r="T997" s="64"/>
      <c r="U997" s="64"/>
      <c r="V997" s="64"/>
    </row>
    <row r="998" spans="1:22" x14ac:dyDescent="0.25">
      <c r="A998" s="103" t="s">
        <v>780</v>
      </c>
      <c r="B998" s="106" t="s">
        <v>1014</v>
      </c>
      <c r="C998" s="107" t="s">
        <v>778</v>
      </c>
      <c r="D998" s="103" t="s">
        <v>57</v>
      </c>
      <c r="E998" s="103"/>
      <c r="F998" s="30" t="s">
        <v>259</v>
      </c>
      <c r="G998" s="10"/>
      <c r="H998" s="10"/>
      <c r="I998" s="63">
        <v>188.31</v>
      </c>
      <c r="J998" s="10"/>
      <c r="K998" s="10"/>
      <c r="L998" s="262">
        <f t="shared" si="164"/>
        <v>196.76</v>
      </c>
      <c r="M998" s="10"/>
      <c r="N998" s="63"/>
      <c r="O998" s="221">
        <f>IF(P998="Yes",'MD Rates'!$H$1,R998)</f>
        <v>44652</v>
      </c>
      <c r="P998" s="11" t="str">
        <f t="shared" si="165"/>
        <v>Yes</v>
      </c>
      <c r="R998" s="256">
        <v>44287</v>
      </c>
      <c r="T998" s="64"/>
      <c r="U998" s="64"/>
      <c r="V998" s="64"/>
    </row>
    <row r="999" spans="1:22" x14ac:dyDescent="0.25">
      <c r="A999" s="103" t="s">
        <v>780</v>
      </c>
      <c r="B999" s="106" t="s">
        <v>1014</v>
      </c>
      <c r="C999" s="107" t="s">
        <v>778</v>
      </c>
      <c r="D999" s="103" t="s">
        <v>57</v>
      </c>
      <c r="E999" s="103"/>
      <c r="F999" s="30" t="s">
        <v>260</v>
      </c>
      <c r="G999" s="10"/>
      <c r="H999" s="10"/>
      <c r="I999" s="63">
        <v>235.39000000000001</v>
      </c>
      <c r="J999" s="10"/>
      <c r="K999" s="10"/>
      <c r="L999" s="262">
        <f t="shared" si="164"/>
        <v>245.95</v>
      </c>
      <c r="M999" s="10"/>
      <c r="N999" s="63"/>
      <c r="O999" s="221">
        <f>IF(P999="Yes",'MD Rates'!$H$1,R999)</f>
        <v>44652</v>
      </c>
      <c r="P999" s="11" t="str">
        <f t="shared" si="165"/>
        <v>Yes</v>
      </c>
      <c r="R999" s="256">
        <v>44287</v>
      </c>
      <c r="T999" s="64"/>
      <c r="U999" s="64"/>
      <c r="V999" s="64"/>
    </row>
    <row r="1000" spans="1:22" x14ac:dyDescent="0.25">
      <c r="A1000" s="103" t="s">
        <v>780</v>
      </c>
      <c r="B1000" s="106" t="s">
        <v>1014</v>
      </c>
      <c r="C1000" s="107" t="s">
        <v>778</v>
      </c>
      <c r="D1000" s="103" t="s">
        <v>57</v>
      </c>
      <c r="E1000" s="103"/>
      <c r="F1000" s="30" t="s">
        <v>261</v>
      </c>
      <c r="G1000" s="10"/>
      <c r="H1000" s="10"/>
      <c r="I1000" s="63">
        <v>143.59</v>
      </c>
      <c r="J1000" s="10"/>
      <c r="K1000" s="10"/>
      <c r="L1000" s="262">
        <f t="shared" si="164"/>
        <v>150.05000000000001</v>
      </c>
      <c r="M1000" s="10"/>
      <c r="N1000" s="63"/>
      <c r="O1000" s="221">
        <f>IF(P1000="Yes",'MD Rates'!$H$1,R1000)</f>
        <v>44652</v>
      </c>
      <c r="P1000" s="11" t="str">
        <f t="shared" si="165"/>
        <v>Yes</v>
      </c>
      <c r="R1000" s="256">
        <v>44287</v>
      </c>
      <c r="T1000" s="64"/>
      <c r="U1000" s="64"/>
      <c r="V1000" s="64"/>
    </row>
    <row r="1001" spans="1:22" x14ac:dyDescent="0.25">
      <c r="A1001" s="103" t="s">
        <v>780</v>
      </c>
      <c r="B1001" s="106" t="s">
        <v>1014</v>
      </c>
      <c r="C1001" s="107" t="s">
        <v>778</v>
      </c>
      <c r="D1001" s="103" t="s">
        <v>57</v>
      </c>
      <c r="E1001" s="103"/>
      <c r="F1001" s="30" t="s">
        <v>262</v>
      </c>
      <c r="G1001" s="10"/>
      <c r="H1001" s="10"/>
      <c r="I1001" s="63">
        <v>141.23000000000002</v>
      </c>
      <c r="J1001" s="10"/>
      <c r="K1001" s="10"/>
      <c r="L1001" s="262">
        <f t="shared" si="164"/>
        <v>147.57</v>
      </c>
      <c r="M1001" s="10"/>
      <c r="N1001" s="63"/>
      <c r="O1001" s="221">
        <f>IF(P1001="Yes",'MD Rates'!$H$1,R1001)</f>
        <v>44652</v>
      </c>
      <c r="P1001" s="11" t="str">
        <f t="shared" si="165"/>
        <v>Yes</v>
      </c>
      <c r="R1001" s="256">
        <v>44287</v>
      </c>
      <c r="T1001" s="64"/>
      <c r="U1001" s="64"/>
      <c r="V1001" s="64"/>
    </row>
    <row r="1002" spans="1:22" x14ac:dyDescent="0.25">
      <c r="A1002" s="103" t="s">
        <v>780</v>
      </c>
      <c r="B1002" s="106" t="s">
        <v>1014</v>
      </c>
      <c r="C1002" s="107" t="s">
        <v>778</v>
      </c>
      <c r="D1002" s="103" t="s">
        <v>57</v>
      </c>
      <c r="E1002" s="103"/>
      <c r="F1002" s="30" t="s">
        <v>263</v>
      </c>
      <c r="G1002" s="10"/>
      <c r="H1002" s="10"/>
      <c r="I1002" s="63">
        <v>188.3</v>
      </c>
      <c r="J1002" s="10"/>
      <c r="K1002" s="10"/>
      <c r="L1002" s="262">
        <f t="shared" si="164"/>
        <v>196.76</v>
      </c>
      <c r="M1002" s="10"/>
      <c r="N1002" s="63"/>
      <c r="O1002" s="221">
        <f>IF(P1002="Yes",'MD Rates'!$H$1,R1002)</f>
        <v>44652</v>
      </c>
      <c r="P1002" s="11" t="str">
        <f t="shared" si="165"/>
        <v>Yes</v>
      </c>
      <c r="R1002" s="256">
        <v>44287</v>
      </c>
      <c r="T1002" s="64"/>
      <c r="U1002" s="64"/>
      <c r="V1002" s="64"/>
    </row>
    <row r="1003" spans="1:22" x14ac:dyDescent="0.25">
      <c r="A1003" s="103" t="s">
        <v>780</v>
      </c>
      <c r="B1003" s="106" t="s">
        <v>1014</v>
      </c>
      <c r="C1003" s="107" t="s">
        <v>778</v>
      </c>
      <c r="D1003" s="103" t="s">
        <v>57</v>
      </c>
      <c r="E1003" s="103"/>
      <c r="F1003" s="30" t="s">
        <v>264</v>
      </c>
      <c r="G1003" s="10"/>
      <c r="H1003" s="10"/>
      <c r="I1003" s="63">
        <v>188.3</v>
      </c>
      <c r="J1003" s="10"/>
      <c r="K1003" s="10"/>
      <c r="L1003" s="262">
        <f t="shared" si="164"/>
        <v>196.76</v>
      </c>
      <c r="M1003" s="10"/>
      <c r="N1003" s="63"/>
      <c r="O1003" s="221">
        <f>IF(P1003="Yes",'MD Rates'!$H$1,R1003)</f>
        <v>44652</v>
      </c>
      <c r="P1003" s="11" t="str">
        <f t="shared" si="165"/>
        <v>Yes</v>
      </c>
      <c r="R1003" s="256">
        <v>44287</v>
      </c>
      <c r="T1003" s="64"/>
      <c r="U1003" s="64"/>
      <c r="V1003" s="64"/>
    </row>
    <row r="1004" spans="1:22" x14ac:dyDescent="0.25">
      <c r="A1004" s="103" t="s">
        <v>780</v>
      </c>
      <c r="B1004" s="106" t="s">
        <v>1014</v>
      </c>
      <c r="C1004" s="107" t="s">
        <v>778</v>
      </c>
      <c r="D1004" s="103" t="s">
        <v>57</v>
      </c>
      <c r="E1004" s="103"/>
      <c r="F1004" s="30" t="s">
        <v>265</v>
      </c>
      <c r="G1004" s="10"/>
      <c r="H1004" s="10"/>
      <c r="I1004" s="63">
        <v>282.45999999999998</v>
      </c>
      <c r="J1004" s="10"/>
      <c r="K1004" s="10"/>
      <c r="L1004" s="262">
        <f t="shared" si="164"/>
        <v>295.17</v>
      </c>
      <c r="M1004" s="10"/>
      <c r="N1004" s="63"/>
      <c r="O1004" s="221">
        <f>IF(P1004="Yes",'MD Rates'!$H$1,R1004)</f>
        <v>44652</v>
      </c>
      <c r="P1004" s="11" t="str">
        <f t="shared" si="165"/>
        <v>Yes</v>
      </c>
      <c r="R1004" s="256">
        <v>44287</v>
      </c>
      <c r="T1004" s="64"/>
      <c r="U1004" s="64"/>
      <c r="V1004" s="64"/>
    </row>
    <row r="1005" spans="1:22" x14ac:dyDescent="0.25">
      <c r="A1005" s="103" t="s">
        <v>780</v>
      </c>
      <c r="B1005" s="106" t="s">
        <v>1014</v>
      </c>
      <c r="C1005" s="107" t="s">
        <v>778</v>
      </c>
      <c r="D1005" s="103" t="s">
        <v>57</v>
      </c>
      <c r="E1005" s="103"/>
      <c r="F1005" s="30" t="s">
        <v>266</v>
      </c>
      <c r="G1005" s="10"/>
      <c r="H1005" s="10"/>
      <c r="I1005" s="63">
        <v>94.15</v>
      </c>
      <c r="J1005" s="10"/>
      <c r="K1005" s="10"/>
      <c r="L1005" s="262">
        <f t="shared" si="164"/>
        <v>98.38</v>
      </c>
      <c r="M1005" s="10"/>
      <c r="N1005" s="63"/>
      <c r="O1005" s="221">
        <f>IF(P1005="Yes",'MD Rates'!$H$1,R1005)</f>
        <v>44652</v>
      </c>
      <c r="P1005" s="11" t="str">
        <f t="shared" si="165"/>
        <v>Yes</v>
      </c>
      <c r="R1005" s="256">
        <v>44287</v>
      </c>
      <c r="T1005" s="64"/>
      <c r="U1005" s="64"/>
      <c r="V1005" s="64"/>
    </row>
    <row r="1006" spans="1:22" x14ac:dyDescent="0.25">
      <c r="A1006" s="103" t="s">
        <v>780</v>
      </c>
      <c r="B1006" s="106" t="s">
        <v>1014</v>
      </c>
      <c r="C1006" s="107" t="s">
        <v>778</v>
      </c>
      <c r="D1006" s="103" t="s">
        <v>57</v>
      </c>
      <c r="E1006" s="103"/>
      <c r="F1006" s="30" t="s">
        <v>267</v>
      </c>
      <c r="G1006" s="10"/>
      <c r="H1006" s="10"/>
      <c r="I1006" s="63">
        <v>117.73</v>
      </c>
      <c r="J1006" s="10"/>
      <c r="K1006" s="10"/>
      <c r="L1006" s="262">
        <f t="shared" si="164"/>
        <v>123.03</v>
      </c>
      <c r="M1006" s="10"/>
      <c r="N1006" s="63"/>
      <c r="O1006" s="221">
        <f>IF(P1006="Yes",'MD Rates'!$H$1,R1006)</f>
        <v>44652</v>
      </c>
      <c r="P1006" s="11" t="str">
        <f t="shared" si="165"/>
        <v>Yes</v>
      </c>
      <c r="R1006" s="256">
        <v>44287</v>
      </c>
      <c r="T1006" s="64"/>
      <c r="U1006" s="64"/>
      <c r="V1006" s="64"/>
    </row>
    <row r="1007" spans="1:22" x14ac:dyDescent="0.25">
      <c r="A1007" s="103" t="s">
        <v>780</v>
      </c>
      <c r="B1007" s="106" t="s">
        <v>1014</v>
      </c>
      <c r="C1007" s="107" t="s">
        <v>778</v>
      </c>
      <c r="D1007" s="103" t="s">
        <v>57</v>
      </c>
      <c r="E1007" s="103"/>
      <c r="F1007" s="30" t="s">
        <v>268</v>
      </c>
      <c r="G1007" s="10"/>
      <c r="H1007" s="10"/>
      <c r="I1007" s="63">
        <v>141.31</v>
      </c>
      <c r="J1007" s="10"/>
      <c r="K1007" s="10"/>
      <c r="L1007" s="262">
        <f t="shared" si="164"/>
        <v>147.68</v>
      </c>
      <c r="M1007" s="10"/>
      <c r="N1007" s="63"/>
      <c r="O1007" s="221">
        <f>IF(P1007="Yes",'MD Rates'!$H$1,R1007)</f>
        <v>44652</v>
      </c>
      <c r="P1007" s="11" t="str">
        <f t="shared" si="165"/>
        <v>Yes</v>
      </c>
      <c r="R1007" s="256">
        <v>44287</v>
      </c>
      <c r="T1007" s="64"/>
      <c r="U1007" s="64"/>
      <c r="V1007" s="64"/>
    </row>
    <row r="1008" spans="1:22" x14ac:dyDescent="0.25">
      <c r="A1008" s="103" t="s">
        <v>780</v>
      </c>
      <c r="B1008" s="106" t="s">
        <v>1014</v>
      </c>
      <c r="C1008" s="107" t="s">
        <v>778</v>
      </c>
      <c r="D1008" s="103" t="s">
        <v>57</v>
      </c>
      <c r="E1008" s="103"/>
      <c r="F1008" s="30" t="s">
        <v>269</v>
      </c>
      <c r="G1008" s="10"/>
      <c r="H1008" s="10"/>
      <c r="I1008" s="63">
        <v>164.89</v>
      </c>
      <c r="J1008" s="10"/>
      <c r="K1008" s="10"/>
      <c r="L1008" s="262">
        <f t="shared" si="164"/>
        <v>172.32999999999998</v>
      </c>
      <c r="M1008" s="10"/>
      <c r="N1008" s="63"/>
      <c r="O1008" s="221">
        <f>IF(P1008="Yes",'MD Rates'!$H$1,R1008)</f>
        <v>44652</v>
      </c>
      <c r="P1008" s="11" t="str">
        <f t="shared" si="165"/>
        <v>Yes</v>
      </c>
      <c r="R1008" s="256">
        <v>44287</v>
      </c>
      <c r="T1008" s="64"/>
      <c r="U1008" s="64"/>
      <c r="V1008" s="64"/>
    </row>
    <row r="1009" spans="1:22" x14ac:dyDescent="0.25">
      <c r="A1009" s="103" t="s">
        <v>780</v>
      </c>
      <c r="B1009" s="106" t="s">
        <v>1014</v>
      </c>
      <c r="C1009" s="107" t="s">
        <v>778</v>
      </c>
      <c r="D1009" s="103" t="s">
        <v>57</v>
      </c>
      <c r="E1009" s="103"/>
      <c r="F1009" s="30" t="s">
        <v>270</v>
      </c>
      <c r="G1009" s="10"/>
      <c r="H1009" s="10"/>
      <c r="I1009" s="63">
        <v>122.67</v>
      </c>
      <c r="J1009" s="10"/>
      <c r="K1009" s="10"/>
      <c r="L1009" s="262">
        <f t="shared" si="164"/>
        <v>128.19</v>
      </c>
      <c r="M1009" s="10"/>
      <c r="N1009" s="63"/>
      <c r="O1009" s="221">
        <f>IF(P1009="Yes",'MD Rates'!$H$1,R1009)</f>
        <v>44652</v>
      </c>
      <c r="P1009" s="11" t="str">
        <f t="shared" si="165"/>
        <v>Yes</v>
      </c>
      <c r="R1009" s="256">
        <v>44287</v>
      </c>
      <c r="T1009" s="64"/>
      <c r="U1009" s="64"/>
      <c r="V1009" s="64"/>
    </row>
    <row r="1010" spans="1:22" x14ac:dyDescent="0.25">
      <c r="A1010" s="103" t="s">
        <v>780</v>
      </c>
      <c r="B1010" s="106" t="s">
        <v>1014</v>
      </c>
      <c r="C1010" s="107" t="s">
        <v>778</v>
      </c>
      <c r="D1010" s="103" t="s">
        <v>57</v>
      </c>
      <c r="E1010" s="103"/>
      <c r="F1010" s="30" t="s">
        <v>271</v>
      </c>
      <c r="G1010" s="10"/>
      <c r="H1010" s="10"/>
      <c r="I1010" s="63">
        <v>141.23000000000002</v>
      </c>
      <c r="J1010" s="10"/>
      <c r="K1010" s="10"/>
      <c r="L1010" s="262">
        <f t="shared" si="164"/>
        <v>147.57</v>
      </c>
      <c r="M1010" s="10"/>
      <c r="N1010" s="63"/>
      <c r="O1010" s="221">
        <f>IF(P1010="Yes",'MD Rates'!$H$1,R1010)</f>
        <v>44652</v>
      </c>
      <c r="P1010" s="11" t="str">
        <f t="shared" si="165"/>
        <v>Yes</v>
      </c>
      <c r="R1010" s="256">
        <v>44287</v>
      </c>
      <c r="T1010" s="64"/>
      <c r="U1010" s="64"/>
      <c r="V1010" s="64"/>
    </row>
    <row r="1011" spans="1:22" x14ac:dyDescent="0.25">
      <c r="A1011" s="103" t="s">
        <v>780</v>
      </c>
      <c r="B1011" s="106" t="s">
        <v>1014</v>
      </c>
      <c r="C1011" s="107" t="s">
        <v>778</v>
      </c>
      <c r="D1011" s="103" t="s">
        <v>57</v>
      </c>
      <c r="E1011" s="103"/>
      <c r="F1011" s="30" t="s">
        <v>272</v>
      </c>
      <c r="G1011" s="10"/>
      <c r="H1011" s="10"/>
      <c r="I1011" s="63">
        <v>188.31</v>
      </c>
      <c r="J1011" s="10"/>
      <c r="K1011" s="10"/>
      <c r="L1011" s="262">
        <f t="shared" si="164"/>
        <v>196.76</v>
      </c>
      <c r="M1011" s="10"/>
      <c r="N1011" s="63"/>
      <c r="O1011" s="221">
        <f>IF(P1011="Yes",'MD Rates'!$H$1,R1011)</f>
        <v>44652</v>
      </c>
      <c r="P1011" s="11" t="str">
        <f t="shared" si="165"/>
        <v>Yes</v>
      </c>
      <c r="R1011" s="256">
        <v>44287</v>
      </c>
      <c r="T1011" s="64"/>
      <c r="U1011" s="64"/>
      <c r="V1011" s="64"/>
    </row>
    <row r="1012" spans="1:22" x14ac:dyDescent="0.25">
      <c r="A1012" s="103" t="s">
        <v>780</v>
      </c>
      <c r="B1012" s="106" t="s">
        <v>1014</v>
      </c>
      <c r="C1012" s="107" t="s">
        <v>778</v>
      </c>
      <c r="D1012" s="103" t="s">
        <v>57</v>
      </c>
      <c r="E1012" s="103"/>
      <c r="F1012" s="30" t="s">
        <v>273</v>
      </c>
      <c r="G1012" s="10"/>
      <c r="H1012" s="10"/>
      <c r="I1012" s="63">
        <v>164.81</v>
      </c>
      <c r="J1012" s="10"/>
      <c r="K1012" s="10"/>
      <c r="L1012" s="262">
        <f t="shared" ref="L1012:L1075" si="166">L988</f>
        <v>172.22</v>
      </c>
      <c r="M1012" s="10"/>
      <c r="N1012" s="63"/>
      <c r="O1012" s="221">
        <f>IF(P1012="Yes",'MD Rates'!$H$1,R1012)</f>
        <v>44652</v>
      </c>
      <c r="P1012" s="11" t="str">
        <f t="shared" si="165"/>
        <v>Yes</v>
      </c>
      <c r="R1012" s="256">
        <v>44287</v>
      </c>
      <c r="T1012" s="64"/>
      <c r="U1012" s="64"/>
      <c r="V1012" s="64"/>
    </row>
    <row r="1013" spans="1:22" x14ac:dyDescent="0.25">
      <c r="A1013" s="103" t="s">
        <v>780</v>
      </c>
      <c r="B1013" s="106" t="s">
        <v>1014</v>
      </c>
      <c r="C1013" s="107" t="s">
        <v>778</v>
      </c>
      <c r="D1013" s="103" t="s">
        <v>57</v>
      </c>
      <c r="E1013" s="103"/>
      <c r="F1013" s="30" t="s">
        <v>274</v>
      </c>
      <c r="G1013" s="10"/>
      <c r="H1013" s="10"/>
      <c r="I1013" s="63">
        <v>188.39000000000001</v>
      </c>
      <c r="J1013" s="10"/>
      <c r="K1013" s="10"/>
      <c r="L1013" s="262">
        <f t="shared" si="166"/>
        <v>196.87</v>
      </c>
      <c r="M1013" s="10"/>
      <c r="N1013" s="63"/>
      <c r="O1013" s="221">
        <f>IF(P1013="Yes",'MD Rates'!$H$1,R1013)</f>
        <v>44652</v>
      </c>
      <c r="P1013" s="11" t="str">
        <f t="shared" si="165"/>
        <v>Yes</v>
      </c>
      <c r="R1013" s="256">
        <v>44287</v>
      </c>
      <c r="T1013" s="64"/>
      <c r="U1013" s="64"/>
      <c r="V1013" s="64"/>
    </row>
    <row r="1014" spans="1:22" x14ac:dyDescent="0.25">
      <c r="A1014" s="103" t="s">
        <v>780</v>
      </c>
      <c r="B1014" s="106" t="s">
        <v>1014</v>
      </c>
      <c r="C1014" s="107" t="s">
        <v>778</v>
      </c>
      <c r="D1014" s="103" t="s">
        <v>57</v>
      </c>
      <c r="E1014" s="103"/>
      <c r="F1014" s="30" t="s">
        <v>275</v>
      </c>
      <c r="G1014" s="10"/>
      <c r="H1014" s="10"/>
      <c r="I1014" s="63">
        <v>211.97000000000003</v>
      </c>
      <c r="J1014" s="10"/>
      <c r="K1014" s="10"/>
      <c r="L1014" s="262">
        <f t="shared" si="166"/>
        <v>221.51999999999998</v>
      </c>
      <c r="M1014" s="10"/>
      <c r="N1014" s="63"/>
      <c r="O1014" s="221">
        <f>IF(P1014="Yes",'MD Rates'!$H$1,R1014)</f>
        <v>44652</v>
      </c>
      <c r="P1014" s="11" t="str">
        <f t="shared" si="165"/>
        <v>Yes</v>
      </c>
      <c r="R1014" s="256">
        <v>44287</v>
      </c>
      <c r="T1014" s="64"/>
      <c r="U1014" s="64"/>
      <c r="V1014" s="64"/>
    </row>
    <row r="1015" spans="1:22" x14ac:dyDescent="0.25">
      <c r="A1015" s="103" t="s">
        <v>780</v>
      </c>
      <c r="B1015" s="106" t="s">
        <v>1014</v>
      </c>
      <c r="C1015" s="107" t="s">
        <v>778</v>
      </c>
      <c r="D1015" s="103" t="s">
        <v>57</v>
      </c>
      <c r="E1015" s="103"/>
      <c r="F1015" s="30" t="s">
        <v>276</v>
      </c>
      <c r="G1015" s="10"/>
      <c r="H1015" s="10"/>
      <c r="I1015" s="63">
        <v>188.3</v>
      </c>
      <c r="J1015" s="10"/>
      <c r="K1015" s="10"/>
      <c r="L1015" s="262">
        <f t="shared" si="166"/>
        <v>196.76</v>
      </c>
      <c r="M1015" s="10"/>
      <c r="N1015" s="63"/>
      <c r="O1015" s="221">
        <f>IF(P1015="Yes",'MD Rates'!$H$1,R1015)</f>
        <v>44652</v>
      </c>
      <c r="P1015" s="11" t="str">
        <f t="shared" si="165"/>
        <v>Yes</v>
      </c>
      <c r="R1015" s="256">
        <v>44287</v>
      </c>
      <c r="T1015" s="64"/>
      <c r="U1015" s="64"/>
      <c r="V1015" s="64"/>
    </row>
    <row r="1016" spans="1:22" x14ac:dyDescent="0.25">
      <c r="A1016" s="103" t="s">
        <v>780</v>
      </c>
      <c r="B1016" s="106" t="s">
        <v>1014</v>
      </c>
      <c r="C1016" s="107" t="s">
        <v>778</v>
      </c>
      <c r="D1016" s="103" t="s">
        <v>57</v>
      </c>
      <c r="E1016" s="103"/>
      <c r="F1016" s="30" t="s">
        <v>277</v>
      </c>
      <c r="G1016" s="10"/>
      <c r="H1016" s="10"/>
      <c r="I1016" s="63">
        <v>211.88</v>
      </c>
      <c r="J1016" s="10"/>
      <c r="K1016" s="10"/>
      <c r="L1016" s="262">
        <f t="shared" si="166"/>
        <v>221.41</v>
      </c>
      <c r="M1016" s="10"/>
      <c r="N1016" s="63"/>
      <c r="O1016" s="221">
        <f>IF(P1016="Yes",'MD Rates'!$H$1,R1016)</f>
        <v>44652</v>
      </c>
      <c r="P1016" s="11" t="str">
        <f t="shared" si="165"/>
        <v>Yes</v>
      </c>
      <c r="R1016" s="256">
        <v>44287</v>
      </c>
      <c r="T1016" s="64"/>
      <c r="U1016" s="64"/>
      <c r="V1016" s="64"/>
    </row>
    <row r="1017" spans="1:22" x14ac:dyDescent="0.25">
      <c r="A1017" s="103" t="s">
        <v>780</v>
      </c>
      <c r="B1017" s="106" t="s">
        <v>1014</v>
      </c>
      <c r="C1017" s="107" t="s">
        <v>778</v>
      </c>
      <c r="D1017" s="103" t="s">
        <v>57</v>
      </c>
      <c r="E1017" s="103"/>
      <c r="F1017" s="30" t="s">
        <v>278</v>
      </c>
      <c r="G1017" s="10"/>
      <c r="H1017" s="10"/>
      <c r="I1017" s="63">
        <v>235.46</v>
      </c>
      <c r="J1017" s="10"/>
      <c r="K1017" s="10"/>
      <c r="L1017" s="262">
        <f t="shared" si="166"/>
        <v>246.06</v>
      </c>
      <c r="M1017" s="10"/>
      <c r="N1017" s="63"/>
      <c r="O1017" s="221">
        <f>IF(P1017="Yes",'MD Rates'!$H$1,R1017)</f>
        <v>44652</v>
      </c>
      <c r="P1017" s="11" t="str">
        <f t="shared" si="165"/>
        <v>Yes</v>
      </c>
      <c r="R1017" s="256">
        <v>44287</v>
      </c>
      <c r="T1017" s="64"/>
      <c r="U1017" s="64"/>
      <c r="V1017" s="64"/>
    </row>
    <row r="1018" spans="1:22" x14ac:dyDescent="0.25">
      <c r="A1018" s="103" t="s">
        <v>780</v>
      </c>
      <c r="B1018" s="106" t="s">
        <v>1014</v>
      </c>
      <c r="C1018" s="107" t="s">
        <v>778</v>
      </c>
      <c r="D1018" s="103" t="s">
        <v>57</v>
      </c>
      <c r="E1018" s="103"/>
      <c r="F1018" s="30" t="s">
        <v>279</v>
      </c>
      <c r="G1018" s="10"/>
      <c r="H1018" s="10"/>
      <c r="I1018" s="63">
        <v>259.04000000000002</v>
      </c>
      <c r="J1018" s="10"/>
      <c r="K1018" s="10"/>
      <c r="L1018" s="262">
        <f t="shared" si="166"/>
        <v>270.70999999999998</v>
      </c>
      <c r="M1018" s="10"/>
      <c r="N1018" s="63"/>
      <c r="O1018" s="221">
        <f>IF(P1018="Yes",'MD Rates'!$H$1,R1018)</f>
        <v>44652</v>
      </c>
      <c r="P1018" s="11" t="str">
        <f t="shared" si="165"/>
        <v>Yes</v>
      </c>
      <c r="R1018" s="256">
        <v>44287</v>
      </c>
      <c r="T1018" s="64"/>
      <c r="U1018" s="64"/>
      <c r="V1018" s="64"/>
    </row>
    <row r="1019" spans="1:22" x14ac:dyDescent="0.25">
      <c r="A1019" s="103" t="s">
        <v>780</v>
      </c>
      <c r="B1019" s="106" t="s">
        <v>1014</v>
      </c>
      <c r="C1019" s="107" t="s">
        <v>778</v>
      </c>
      <c r="D1019" s="103" t="s">
        <v>57</v>
      </c>
      <c r="E1019" s="103"/>
      <c r="F1019" s="30" t="s">
        <v>280</v>
      </c>
      <c r="G1019" s="10"/>
      <c r="H1019" s="10"/>
      <c r="I1019" s="63">
        <v>47.08</v>
      </c>
      <c r="J1019" s="10"/>
      <c r="K1019" s="10"/>
      <c r="L1019" s="262">
        <f t="shared" si="166"/>
        <v>49.19</v>
      </c>
      <c r="M1019" s="10"/>
      <c r="N1019" s="63"/>
      <c r="O1019" s="221">
        <f>IF(P1019="Yes",'MD Rates'!$H$1,R1019)</f>
        <v>44652</v>
      </c>
      <c r="P1019" s="11" t="str">
        <f t="shared" si="165"/>
        <v>Yes</v>
      </c>
      <c r="R1019" s="256">
        <v>44287</v>
      </c>
      <c r="T1019" s="64"/>
      <c r="U1019" s="64"/>
      <c r="V1019" s="64"/>
    </row>
    <row r="1020" spans="1:22" x14ac:dyDescent="0.25">
      <c r="A1020" s="103" t="s">
        <v>780</v>
      </c>
      <c r="B1020" s="106" t="s">
        <v>1014</v>
      </c>
      <c r="C1020" s="107" t="s">
        <v>778</v>
      </c>
      <c r="D1020" s="103" t="s">
        <v>66</v>
      </c>
      <c r="E1020" s="103"/>
      <c r="F1020" s="8" t="s">
        <v>257</v>
      </c>
      <c r="G1020" s="10"/>
      <c r="H1020" s="10"/>
      <c r="I1020" s="63">
        <v>94.15</v>
      </c>
      <c r="J1020" s="10"/>
      <c r="K1020" s="10"/>
      <c r="L1020" s="262">
        <f t="shared" si="166"/>
        <v>98.38</v>
      </c>
      <c r="M1020" s="10"/>
      <c r="N1020" s="63"/>
      <c r="O1020" s="221">
        <f>IF(P1020="Yes",'MD Rates'!$H$1,R1020)</f>
        <v>44652</v>
      </c>
      <c r="P1020" s="11" t="str">
        <f t="shared" si="165"/>
        <v>Yes</v>
      </c>
      <c r="R1020" s="256">
        <v>44287</v>
      </c>
      <c r="T1020" s="64"/>
      <c r="U1020" s="64"/>
      <c r="V1020" s="64"/>
    </row>
    <row r="1021" spans="1:22" x14ac:dyDescent="0.25">
      <c r="A1021" s="103" t="s">
        <v>780</v>
      </c>
      <c r="B1021" s="106" t="s">
        <v>1014</v>
      </c>
      <c r="C1021" s="107" t="s">
        <v>778</v>
      </c>
      <c r="D1021" s="103" t="s">
        <v>66</v>
      </c>
      <c r="E1021" s="103"/>
      <c r="F1021" s="30" t="s">
        <v>258</v>
      </c>
      <c r="G1021" s="10"/>
      <c r="H1021" s="10"/>
      <c r="I1021" s="63">
        <v>141.23000000000002</v>
      </c>
      <c r="J1021" s="10"/>
      <c r="K1021" s="10"/>
      <c r="L1021" s="262">
        <f t="shared" si="166"/>
        <v>147.57</v>
      </c>
      <c r="M1021" s="10"/>
      <c r="N1021" s="63"/>
      <c r="O1021" s="221">
        <f>IF(P1021="Yes",'MD Rates'!$H$1,R1021)</f>
        <v>44652</v>
      </c>
      <c r="P1021" s="11" t="str">
        <f t="shared" si="165"/>
        <v>Yes</v>
      </c>
      <c r="R1021" s="256">
        <v>44287</v>
      </c>
      <c r="T1021" s="64"/>
      <c r="U1021" s="64"/>
      <c r="V1021" s="64"/>
    </row>
    <row r="1022" spans="1:22" x14ac:dyDescent="0.25">
      <c r="A1022" s="103" t="s">
        <v>780</v>
      </c>
      <c r="B1022" s="106" t="s">
        <v>1014</v>
      </c>
      <c r="C1022" s="107" t="s">
        <v>778</v>
      </c>
      <c r="D1022" s="103" t="s">
        <v>66</v>
      </c>
      <c r="E1022" s="103"/>
      <c r="F1022" s="30" t="s">
        <v>259</v>
      </c>
      <c r="G1022" s="10"/>
      <c r="H1022" s="10"/>
      <c r="I1022" s="63">
        <v>188.31</v>
      </c>
      <c r="J1022" s="10"/>
      <c r="K1022" s="10"/>
      <c r="L1022" s="262">
        <f t="shared" si="166"/>
        <v>196.76</v>
      </c>
      <c r="M1022" s="10"/>
      <c r="N1022" s="63"/>
      <c r="O1022" s="221">
        <f>IF(P1022="Yes",'MD Rates'!$H$1,R1022)</f>
        <v>44652</v>
      </c>
      <c r="P1022" s="11" t="str">
        <f t="shared" si="165"/>
        <v>Yes</v>
      </c>
      <c r="R1022" s="256">
        <v>44287</v>
      </c>
      <c r="T1022" s="64"/>
      <c r="U1022" s="64"/>
      <c r="V1022" s="64"/>
    </row>
    <row r="1023" spans="1:22" x14ac:dyDescent="0.25">
      <c r="A1023" s="103" t="s">
        <v>780</v>
      </c>
      <c r="B1023" s="106" t="s">
        <v>1014</v>
      </c>
      <c r="C1023" s="107" t="s">
        <v>778</v>
      </c>
      <c r="D1023" s="103" t="s">
        <v>66</v>
      </c>
      <c r="E1023" s="103"/>
      <c r="F1023" s="30" t="s">
        <v>260</v>
      </c>
      <c r="G1023" s="10"/>
      <c r="H1023" s="10"/>
      <c r="I1023" s="63">
        <v>235.39000000000001</v>
      </c>
      <c r="J1023" s="10"/>
      <c r="K1023" s="10"/>
      <c r="L1023" s="262">
        <f t="shared" si="166"/>
        <v>245.95</v>
      </c>
      <c r="M1023" s="10"/>
      <c r="N1023" s="63"/>
      <c r="O1023" s="221">
        <f>IF(P1023="Yes",'MD Rates'!$H$1,R1023)</f>
        <v>44652</v>
      </c>
      <c r="P1023" s="11" t="str">
        <f t="shared" si="165"/>
        <v>Yes</v>
      </c>
      <c r="R1023" s="256">
        <v>44287</v>
      </c>
      <c r="T1023" s="64"/>
      <c r="U1023" s="64"/>
      <c r="V1023" s="64"/>
    </row>
    <row r="1024" spans="1:22" x14ac:dyDescent="0.25">
      <c r="A1024" s="103" t="s">
        <v>780</v>
      </c>
      <c r="B1024" s="106" t="s">
        <v>1014</v>
      </c>
      <c r="C1024" s="107" t="s">
        <v>778</v>
      </c>
      <c r="D1024" s="103" t="s">
        <v>66</v>
      </c>
      <c r="E1024" s="103"/>
      <c r="F1024" s="30" t="s">
        <v>261</v>
      </c>
      <c r="G1024" s="10"/>
      <c r="H1024" s="10"/>
      <c r="I1024" s="63">
        <v>143.59</v>
      </c>
      <c r="J1024" s="10"/>
      <c r="K1024" s="10"/>
      <c r="L1024" s="262">
        <f t="shared" si="166"/>
        <v>150.05000000000001</v>
      </c>
      <c r="M1024" s="10"/>
      <c r="N1024" s="63"/>
      <c r="O1024" s="221">
        <f>IF(P1024="Yes",'MD Rates'!$H$1,R1024)</f>
        <v>44652</v>
      </c>
      <c r="P1024" s="11" t="str">
        <f t="shared" si="165"/>
        <v>Yes</v>
      </c>
      <c r="R1024" s="256">
        <v>44287</v>
      </c>
      <c r="T1024" s="64"/>
      <c r="U1024" s="64"/>
      <c r="V1024" s="64"/>
    </row>
    <row r="1025" spans="1:22" x14ac:dyDescent="0.25">
      <c r="A1025" s="103" t="s">
        <v>780</v>
      </c>
      <c r="B1025" s="106" t="s">
        <v>1014</v>
      </c>
      <c r="C1025" s="107" t="s">
        <v>778</v>
      </c>
      <c r="D1025" s="103" t="s">
        <v>66</v>
      </c>
      <c r="E1025" s="103"/>
      <c r="F1025" s="30" t="s">
        <v>262</v>
      </c>
      <c r="G1025" s="10"/>
      <c r="H1025" s="10"/>
      <c r="I1025" s="63">
        <v>141.23000000000002</v>
      </c>
      <c r="J1025" s="10"/>
      <c r="K1025" s="10"/>
      <c r="L1025" s="262">
        <f t="shared" si="166"/>
        <v>147.57</v>
      </c>
      <c r="M1025" s="10"/>
      <c r="N1025" s="63"/>
      <c r="O1025" s="221">
        <f>IF(P1025="Yes",'MD Rates'!$H$1,R1025)</f>
        <v>44652</v>
      </c>
      <c r="P1025" s="11" t="str">
        <f t="shared" si="165"/>
        <v>Yes</v>
      </c>
      <c r="R1025" s="256">
        <v>44287</v>
      </c>
      <c r="T1025" s="64"/>
      <c r="U1025" s="64"/>
      <c r="V1025" s="64"/>
    </row>
    <row r="1026" spans="1:22" x14ac:dyDescent="0.25">
      <c r="A1026" s="103" t="s">
        <v>780</v>
      </c>
      <c r="B1026" s="106" t="s">
        <v>1014</v>
      </c>
      <c r="C1026" s="107" t="s">
        <v>778</v>
      </c>
      <c r="D1026" s="103" t="s">
        <v>66</v>
      </c>
      <c r="E1026" s="103"/>
      <c r="F1026" s="30" t="s">
        <v>263</v>
      </c>
      <c r="G1026" s="10"/>
      <c r="H1026" s="10"/>
      <c r="I1026" s="63">
        <v>188.3</v>
      </c>
      <c r="J1026" s="10"/>
      <c r="K1026" s="10"/>
      <c r="L1026" s="262">
        <f t="shared" si="166"/>
        <v>196.76</v>
      </c>
      <c r="M1026" s="10"/>
      <c r="N1026" s="63"/>
      <c r="O1026" s="221">
        <f>IF(P1026="Yes",'MD Rates'!$H$1,R1026)</f>
        <v>44652</v>
      </c>
      <c r="P1026" s="11" t="str">
        <f t="shared" si="165"/>
        <v>Yes</v>
      </c>
      <c r="R1026" s="256">
        <v>44287</v>
      </c>
      <c r="T1026" s="64"/>
      <c r="U1026" s="64"/>
      <c r="V1026" s="64"/>
    </row>
    <row r="1027" spans="1:22" x14ac:dyDescent="0.25">
      <c r="A1027" s="103" t="s">
        <v>780</v>
      </c>
      <c r="B1027" s="106" t="s">
        <v>1014</v>
      </c>
      <c r="C1027" s="107" t="s">
        <v>778</v>
      </c>
      <c r="D1027" s="103" t="s">
        <v>66</v>
      </c>
      <c r="E1027" s="103"/>
      <c r="F1027" s="30" t="s">
        <v>264</v>
      </c>
      <c r="G1027" s="10"/>
      <c r="H1027" s="10"/>
      <c r="I1027" s="63">
        <v>188.3</v>
      </c>
      <c r="J1027" s="10"/>
      <c r="K1027" s="10"/>
      <c r="L1027" s="262">
        <f t="shared" si="166"/>
        <v>196.76</v>
      </c>
      <c r="M1027" s="10"/>
      <c r="N1027" s="63"/>
      <c r="O1027" s="221">
        <f>IF(P1027="Yes",'MD Rates'!$H$1,R1027)</f>
        <v>44652</v>
      </c>
      <c r="P1027" s="11" t="str">
        <f t="shared" si="165"/>
        <v>Yes</v>
      </c>
      <c r="R1027" s="256">
        <v>44287</v>
      </c>
      <c r="T1027" s="64"/>
      <c r="U1027" s="64"/>
      <c r="V1027" s="64"/>
    </row>
    <row r="1028" spans="1:22" x14ac:dyDescent="0.25">
      <c r="A1028" s="103" t="s">
        <v>780</v>
      </c>
      <c r="B1028" s="106" t="s">
        <v>1014</v>
      </c>
      <c r="C1028" s="107" t="s">
        <v>778</v>
      </c>
      <c r="D1028" s="103" t="s">
        <v>66</v>
      </c>
      <c r="E1028" s="103"/>
      <c r="F1028" s="30" t="s">
        <v>265</v>
      </c>
      <c r="G1028" s="10"/>
      <c r="H1028" s="10"/>
      <c r="I1028" s="63">
        <v>282.45999999999998</v>
      </c>
      <c r="J1028" s="10"/>
      <c r="K1028" s="10"/>
      <c r="L1028" s="262">
        <f t="shared" si="166"/>
        <v>295.17</v>
      </c>
      <c r="M1028" s="10"/>
      <c r="N1028" s="63"/>
      <c r="O1028" s="221">
        <f>IF(P1028="Yes",'MD Rates'!$H$1,R1028)</f>
        <v>44652</v>
      </c>
      <c r="P1028" s="11" t="str">
        <f t="shared" si="165"/>
        <v>Yes</v>
      </c>
      <c r="R1028" s="256">
        <v>44287</v>
      </c>
      <c r="T1028" s="64"/>
      <c r="U1028" s="64"/>
      <c r="V1028" s="64"/>
    </row>
    <row r="1029" spans="1:22" x14ac:dyDescent="0.25">
      <c r="A1029" s="103" t="s">
        <v>780</v>
      </c>
      <c r="B1029" s="106" t="s">
        <v>1014</v>
      </c>
      <c r="C1029" s="107" t="s">
        <v>778</v>
      </c>
      <c r="D1029" s="103" t="s">
        <v>66</v>
      </c>
      <c r="E1029" s="103"/>
      <c r="F1029" s="30" t="s">
        <v>266</v>
      </c>
      <c r="G1029" s="10"/>
      <c r="H1029" s="10"/>
      <c r="I1029" s="63">
        <v>94.15</v>
      </c>
      <c r="J1029" s="10"/>
      <c r="K1029" s="10"/>
      <c r="L1029" s="262">
        <f t="shared" si="166"/>
        <v>98.38</v>
      </c>
      <c r="M1029" s="10"/>
      <c r="N1029" s="63"/>
      <c r="O1029" s="221">
        <f>IF(P1029="Yes",'MD Rates'!$H$1,R1029)</f>
        <v>44652</v>
      </c>
      <c r="P1029" s="11" t="str">
        <f t="shared" si="165"/>
        <v>Yes</v>
      </c>
      <c r="R1029" s="256">
        <v>44287</v>
      </c>
      <c r="T1029" s="64"/>
      <c r="U1029" s="64"/>
      <c r="V1029" s="64"/>
    </row>
    <row r="1030" spans="1:22" x14ac:dyDescent="0.25">
      <c r="A1030" s="103" t="s">
        <v>780</v>
      </c>
      <c r="B1030" s="106" t="s">
        <v>1014</v>
      </c>
      <c r="C1030" s="107" t="s">
        <v>778</v>
      </c>
      <c r="D1030" s="103" t="s">
        <v>66</v>
      </c>
      <c r="E1030" s="103"/>
      <c r="F1030" s="30" t="s">
        <v>267</v>
      </c>
      <c r="G1030" s="10"/>
      <c r="H1030" s="10"/>
      <c r="I1030" s="63">
        <v>117.73</v>
      </c>
      <c r="J1030" s="10"/>
      <c r="K1030" s="10"/>
      <c r="L1030" s="262">
        <f t="shared" si="166"/>
        <v>123.03</v>
      </c>
      <c r="M1030" s="10"/>
      <c r="N1030" s="63"/>
      <c r="O1030" s="221">
        <f>IF(P1030="Yes",'MD Rates'!$H$1,R1030)</f>
        <v>44652</v>
      </c>
      <c r="P1030" s="11" t="str">
        <f t="shared" si="165"/>
        <v>Yes</v>
      </c>
      <c r="R1030" s="256">
        <v>44287</v>
      </c>
      <c r="T1030" s="64"/>
      <c r="U1030" s="64"/>
      <c r="V1030" s="64"/>
    </row>
    <row r="1031" spans="1:22" x14ac:dyDescent="0.25">
      <c r="A1031" s="103" t="s">
        <v>780</v>
      </c>
      <c r="B1031" s="106" t="s">
        <v>1014</v>
      </c>
      <c r="C1031" s="107" t="s">
        <v>778</v>
      </c>
      <c r="D1031" s="103" t="s">
        <v>66</v>
      </c>
      <c r="E1031" s="103"/>
      <c r="F1031" s="30" t="s">
        <v>268</v>
      </c>
      <c r="G1031" s="10"/>
      <c r="H1031" s="10"/>
      <c r="I1031" s="63">
        <v>141.31</v>
      </c>
      <c r="J1031" s="10"/>
      <c r="K1031" s="10"/>
      <c r="L1031" s="262">
        <f t="shared" si="166"/>
        <v>147.68</v>
      </c>
      <c r="M1031" s="10"/>
      <c r="N1031" s="63"/>
      <c r="O1031" s="221">
        <f>IF(P1031="Yes",'MD Rates'!$H$1,R1031)</f>
        <v>44652</v>
      </c>
      <c r="P1031" s="11" t="str">
        <f t="shared" si="165"/>
        <v>Yes</v>
      </c>
      <c r="R1031" s="256">
        <v>44287</v>
      </c>
      <c r="T1031" s="64"/>
      <c r="U1031" s="64"/>
      <c r="V1031" s="64"/>
    </row>
    <row r="1032" spans="1:22" x14ac:dyDescent="0.25">
      <c r="A1032" s="103" t="s">
        <v>780</v>
      </c>
      <c r="B1032" s="106" t="s">
        <v>1014</v>
      </c>
      <c r="C1032" s="107" t="s">
        <v>778</v>
      </c>
      <c r="D1032" s="103" t="s">
        <v>66</v>
      </c>
      <c r="E1032" s="103"/>
      <c r="F1032" s="30" t="s">
        <v>269</v>
      </c>
      <c r="G1032" s="10"/>
      <c r="H1032" s="10"/>
      <c r="I1032" s="63">
        <v>164.89</v>
      </c>
      <c r="J1032" s="10"/>
      <c r="K1032" s="10"/>
      <c r="L1032" s="262">
        <f t="shared" si="166"/>
        <v>172.32999999999998</v>
      </c>
      <c r="M1032" s="10"/>
      <c r="N1032" s="63"/>
      <c r="O1032" s="221">
        <f>IF(P1032="Yes",'MD Rates'!$H$1,R1032)</f>
        <v>44652</v>
      </c>
      <c r="P1032" s="11" t="str">
        <f t="shared" si="165"/>
        <v>Yes</v>
      </c>
      <c r="R1032" s="256">
        <v>44287</v>
      </c>
      <c r="T1032" s="64"/>
      <c r="U1032" s="64"/>
      <c r="V1032" s="64"/>
    </row>
    <row r="1033" spans="1:22" x14ac:dyDescent="0.25">
      <c r="A1033" s="103" t="s">
        <v>780</v>
      </c>
      <c r="B1033" s="106" t="s">
        <v>1014</v>
      </c>
      <c r="C1033" s="107" t="s">
        <v>778</v>
      </c>
      <c r="D1033" s="103" t="s">
        <v>66</v>
      </c>
      <c r="E1033" s="103"/>
      <c r="F1033" s="30" t="s">
        <v>270</v>
      </c>
      <c r="G1033" s="10"/>
      <c r="H1033" s="10"/>
      <c r="I1033" s="63">
        <v>122.67</v>
      </c>
      <c r="J1033" s="10"/>
      <c r="K1033" s="10"/>
      <c r="L1033" s="262">
        <f t="shared" si="166"/>
        <v>128.19</v>
      </c>
      <c r="M1033" s="10"/>
      <c r="N1033" s="63"/>
      <c r="O1033" s="221">
        <f>IF(P1033="Yes",'MD Rates'!$H$1,R1033)</f>
        <v>44652</v>
      </c>
      <c r="P1033" s="11" t="str">
        <f t="shared" ref="P1033:P1163" si="167">IF(I1033&lt;&gt;L1033,"Yes","No")</f>
        <v>Yes</v>
      </c>
      <c r="R1033" s="256">
        <v>44287</v>
      </c>
      <c r="T1033" s="64"/>
      <c r="U1033" s="64"/>
      <c r="V1033" s="64"/>
    </row>
    <row r="1034" spans="1:22" x14ac:dyDescent="0.25">
      <c r="A1034" s="103" t="s">
        <v>780</v>
      </c>
      <c r="B1034" s="106" t="s">
        <v>1014</v>
      </c>
      <c r="C1034" s="107" t="s">
        <v>778</v>
      </c>
      <c r="D1034" s="103" t="s">
        <v>66</v>
      </c>
      <c r="E1034" s="103"/>
      <c r="F1034" s="30" t="s">
        <v>271</v>
      </c>
      <c r="G1034" s="10"/>
      <c r="H1034" s="10"/>
      <c r="I1034" s="63">
        <v>141.23000000000002</v>
      </c>
      <c r="J1034" s="10"/>
      <c r="K1034" s="10"/>
      <c r="L1034" s="262">
        <f t="shared" si="166"/>
        <v>147.57</v>
      </c>
      <c r="M1034" s="10"/>
      <c r="N1034" s="63"/>
      <c r="O1034" s="221">
        <f>IF(P1034="Yes",'MD Rates'!$H$1,R1034)</f>
        <v>44652</v>
      </c>
      <c r="P1034" s="11" t="str">
        <f t="shared" si="167"/>
        <v>Yes</v>
      </c>
      <c r="R1034" s="256">
        <v>44287</v>
      </c>
      <c r="T1034" s="64"/>
      <c r="U1034" s="64"/>
      <c r="V1034" s="64"/>
    </row>
    <row r="1035" spans="1:22" x14ac:dyDescent="0.25">
      <c r="A1035" s="103" t="s">
        <v>780</v>
      </c>
      <c r="B1035" s="106" t="s">
        <v>1014</v>
      </c>
      <c r="C1035" s="107" t="s">
        <v>778</v>
      </c>
      <c r="D1035" s="103" t="s">
        <v>66</v>
      </c>
      <c r="E1035" s="103"/>
      <c r="F1035" s="30" t="s">
        <v>272</v>
      </c>
      <c r="G1035" s="10"/>
      <c r="H1035" s="10"/>
      <c r="I1035" s="63">
        <v>188.31</v>
      </c>
      <c r="J1035" s="10"/>
      <c r="K1035" s="10"/>
      <c r="L1035" s="262">
        <f t="shared" si="166"/>
        <v>196.76</v>
      </c>
      <c r="M1035" s="10"/>
      <c r="N1035" s="63"/>
      <c r="O1035" s="221">
        <f>IF(P1035="Yes",'MD Rates'!$H$1,R1035)</f>
        <v>44652</v>
      </c>
      <c r="P1035" s="11" t="str">
        <f t="shared" si="167"/>
        <v>Yes</v>
      </c>
      <c r="R1035" s="256">
        <v>44287</v>
      </c>
      <c r="T1035" s="64"/>
      <c r="U1035" s="64"/>
      <c r="V1035" s="64"/>
    </row>
    <row r="1036" spans="1:22" x14ac:dyDescent="0.25">
      <c r="A1036" s="103" t="s">
        <v>780</v>
      </c>
      <c r="B1036" s="106" t="s">
        <v>1014</v>
      </c>
      <c r="C1036" s="107" t="s">
        <v>778</v>
      </c>
      <c r="D1036" s="103" t="s">
        <v>66</v>
      </c>
      <c r="E1036" s="103"/>
      <c r="F1036" s="30" t="s">
        <v>273</v>
      </c>
      <c r="G1036" s="10"/>
      <c r="H1036" s="10"/>
      <c r="I1036" s="63">
        <v>164.81</v>
      </c>
      <c r="J1036" s="10"/>
      <c r="K1036" s="10"/>
      <c r="L1036" s="262">
        <f t="shared" si="166"/>
        <v>172.22</v>
      </c>
      <c r="M1036" s="10"/>
      <c r="N1036" s="63"/>
      <c r="O1036" s="221">
        <f>IF(P1036="Yes",'MD Rates'!$H$1,R1036)</f>
        <v>44652</v>
      </c>
      <c r="P1036" s="11" t="str">
        <f t="shared" si="167"/>
        <v>Yes</v>
      </c>
      <c r="R1036" s="256">
        <v>44287</v>
      </c>
      <c r="T1036" s="64"/>
      <c r="U1036" s="64"/>
      <c r="V1036" s="64"/>
    </row>
    <row r="1037" spans="1:22" x14ac:dyDescent="0.25">
      <c r="A1037" s="103" t="s">
        <v>780</v>
      </c>
      <c r="B1037" s="106" t="s">
        <v>1014</v>
      </c>
      <c r="C1037" s="107" t="s">
        <v>778</v>
      </c>
      <c r="D1037" s="103" t="s">
        <v>66</v>
      </c>
      <c r="E1037" s="103"/>
      <c r="F1037" s="30" t="s">
        <v>274</v>
      </c>
      <c r="G1037" s="10"/>
      <c r="H1037" s="10"/>
      <c r="I1037" s="63">
        <v>188.39000000000001</v>
      </c>
      <c r="J1037" s="10"/>
      <c r="K1037" s="10"/>
      <c r="L1037" s="262">
        <f t="shared" si="166"/>
        <v>196.87</v>
      </c>
      <c r="M1037" s="10"/>
      <c r="N1037" s="63"/>
      <c r="O1037" s="221">
        <f>IF(P1037="Yes",'MD Rates'!$H$1,R1037)</f>
        <v>44652</v>
      </c>
      <c r="P1037" s="11" t="str">
        <f t="shared" si="167"/>
        <v>Yes</v>
      </c>
      <c r="R1037" s="256">
        <v>44287</v>
      </c>
      <c r="T1037" s="64"/>
      <c r="U1037" s="64"/>
      <c r="V1037" s="64"/>
    </row>
    <row r="1038" spans="1:22" x14ac:dyDescent="0.25">
      <c r="A1038" s="103" t="s">
        <v>780</v>
      </c>
      <c r="B1038" s="106" t="s">
        <v>1014</v>
      </c>
      <c r="C1038" s="107" t="s">
        <v>778</v>
      </c>
      <c r="D1038" s="103" t="s">
        <v>66</v>
      </c>
      <c r="E1038" s="103"/>
      <c r="F1038" s="30" t="s">
        <v>275</v>
      </c>
      <c r="G1038" s="10"/>
      <c r="H1038" s="10"/>
      <c r="I1038" s="63">
        <v>211.97000000000003</v>
      </c>
      <c r="J1038" s="10"/>
      <c r="K1038" s="10"/>
      <c r="L1038" s="262">
        <f t="shared" si="166"/>
        <v>221.51999999999998</v>
      </c>
      <c r="M1038" s="10"/>
      <c r="N1038" s="63"/>
      <c r="O1038" s="221">
        <f>IF(P1038="Yes",'MD Rates'!$H$1,R1038)</f>
        <v>44652</v>
      </c>
      <c r="P1038" s="11" t="str">
        <f t="shared" si="167"/>
        <v>Yes</v>
      </c>
      <c r="R1038" s="256">
        <v>44287</v>
      </c>
      <c r="T1038" s="64"/>
      <c r="U1038" s="64"/>
      <c r="V1038" s="64"/>
    </row>
    <row r="1039" spans="1:22" x14ac:dyDescent="0.25">
      <c r="A1039" s="103" t="s">
        <v>780</v>
      </c>
      <c r="B1039" s="106" t="s">
        <v>1014</v>
      </c>
      <c r="C1039" s="107" t="s">
        <v>778</v>
      </c>
      <c r="D1039" s="103" t="s">
        <v>66</v>
      </c>
      <c r="E1039" s="103"/>
      <c r="F1039" s="30" t="s">
        <v>276</v>
      </c>
      <c r="G1039" s="10"/>
      <c r="H1039" s="10"/>
      <c r="I1039" s="63">
        <v>188.3</v>
      </c>
      <c r="J1039" s="10"/>
      <c r="K1039" s="10"/>
      <c r="L1039" s="262">
        <f t="shared" si="166"/>
        <v>196.76</v>
      </c>
      <c r="M1039" s="10"/>
      <c r="N1039" s="63"/>
      <c r="O1039" s="221">
        <f>IF(P1039="Yes",'MD Rates'!$H$1,R1039)</f>
        <v>44652</v>
      </c>
      <c r="P1039" s="11" t="str">
        <f t="shared" si="167"/>
        <v>Yes</v>
      </c>
      <c r="R1039" s="256">
        <v>44287</v>
      </c>
      <c r="T1039" s="64"/>
      <c r="U1039" s="64"/>
      <c r="V1039" s="64"/>
    </row>
    <row r="1040" spans="1:22" x14ac:dyDescent="0.25">
      <c r="A1040" s="103" t="s">
        <v>780</v>
      </c>
      <c r="B1040" s="106" t="s">
        <v>1014</v>
      </c>
      <c r="C1040" s="107" t="s">
        <v>778</v>
      </c>
      <c r="D1040" s="103" t="s">
        <v>66</v>
      </c>
      <c r="E1040" s="103"/>
      <c r="F1040" s="30" t="s">
        <v>277</v>
      </c>
      <c r="G1040" s="10"/>
      <c r="H1040" s="10"/>
      <c r="I1040" s="63">
        <v>211.88</v>
      </c>
      <c r="J1040" s="10"/>
      <c r="K1040" s="10"/>
      <c r="L1040" s="262">
        <f t="shared" si="166"/>
        <v>221.41</v>
      </c>
      <c r="M1040" s="10"/>
      <c r="N1040" s="63"/>
      <c r="O1040" s="221">
        <f>IF(P1040="Yes",'MD Rates'!$H$1,R1040)</f>
        <v>44652</v>
      </c>
      <c r="P1040" s="11" t="str">
        <f t="shared" si="167"/>
        <v>Yes</v>
      </c>
      <c r="R1040" s="256">
        <v>44287</v>
      </c>
      <c r="T1040" s="64"/>
      <c r="U1040" s="64"/>
      <c r="V1040" s="64"/>
    </row>
    <row r="1041" spans="1:22" x14ac:dyDescent="0.25">
      <c r="A1041" s="103" t="s">
        <v>780</v>
      </c>
      <c r="B1041" s="106" t="s">
        <v>1014</v>
      </c>
      <c r="C1041" s="107" t="s">
        <v>778</v>
      </c>
      <c r="D1041" s="103" t="s">
        <v>66</v>
      </c>
      <c r="E1041" s="103"/>
      <c r="F1041" s="30" t="s">
        <v>278</v>
      </c>
      <c r="G1041" s="10"/>
      <c r="H1041" s="10"/>
      <c r="I1041" s="63">
        <v>235.46</v>
      </c>
      <c r="J1041" s="10"/>
      <c r="K1041" s="10"/>
      <c r="L1041" s="262">
        <f t="shared" si="166"/>
        <v>246.06</v>
      </c>
      <c r="M1041" s="10"/>
      <c r="N1041" s="63"/>
      <c r="O1041" s="221">
        <f>IF(P1041="Yes",'MD Rates'!$H$1,R1041)</f>
        <v>44652</v>
      </c>
      <c r="P1041" s="11" t="str">
        <f t="shared" si="167"/>
        <v>Yes</v>
      </c>
      <c r="R1041" s="256">
        <v>44287</v>
      </c>
      <c r="T1041" s="64"/>
      <c r="U1041" s="64"/>
      <c r="V1041" s="64"/>
    </row>
    <row r="1042" spans="1:22" x14ac:dyDescent="0.25">
      <c r="A1042" s="103" t="s">
        <v>780</v>
      </c>
      <c r="B1042" s="106" t="s">
        <v>1014</v>
      </c>
      <c r="C1042" s="107" t="s">
        <v>778</v>
      </c>
      <c r="D1042" s="103" t="s">
        <v>66</v>
      </c>
      <c r="E1042" s="103"/>
      <c r="F1042" s="30" t="s">
        <v>279</v>
      </c>
      <c r="G1042" s="10"/>
      <c r="H1042" s="10"/>
      <c r="I1042" s="63">
        <v>259.04000000000002</v>
      </c>
      <c r="J1042" s="10"/>
      <c r="K1042" s="10"/>
      <c r="L1042" s="262">
        <f t="shared" si="166"/>
        <v>270.70999999999998</v>
      </c>
      <c r="M1042" s="10"/>
      <c r="N1042" s="63"/>
      <c r="O1042" s="221">
        <f>IF(P1042="Yes",'MD Rates'!$H$1,R1042)</f>
        <v>44652</v>
      </c>
      <c r="P1042" s="11" t="str">
        <f t="shared" si="167"/>
        <v>Yes</v>
      </c>
      <c r="R1042" s="256">
        <v>44287</v>
      </c>
      <c r="T1042" s="64"/>
      <c r="U1042" s="64"/>
      <c r="V1042" s="64"/>
    </row>
    <row r="1043" spans="1:22" x14ac:dyDescent="0.25">
      <c r="A1043" s="103" t="s">
        <v>780</v>
      </c>
      <c r="B1043" s="106" t="s">
        <v>1014</v>
      </c>
      <c r="C1043" s="107" t="s">
        <v>778</v>
      </c>
      <c r="D1043" s="103" t="s">
        <v>66</v>
      </c>
      <c r="E1043" s="103"/>
      <c r="F1043" s="8" t="s">
        <v>280</v>
      </c>
      <c r="G1043" s="10"/>
      <c r="H1043" s="10"/>
      <c r="I1043" s="63">
        <v>47.08</v>
      </c>
      <c r="J1043" s="10"/>
      <c r="K1043" s="10"/>
      <c r="L1043" s="262">
        <f t="shared" si="166"/>
        <v>49.19</v>
      </c>
      <c r="M1043" s="10"/>
      <c r="N1043" s="63"/>
      <c r="O1043" s="221">
        <f>IF(P1043="Yes",'MD Rates'!$H$1,R1043)</f>
        <v>44652</v>
      </c>
      <c r="P1043" s="11" t="str">
        <f t="shared" si="167"/>
        <v>Yes</v>
      </c>
      <c r="R1043" s="256">
        <v>44287</v>
      </c>
      <c r="T1043" s="64"/>
      <c r="U1043" s="64"/>
      <c r="V1043" s="64"/>
    </row>
    <row r="1044" spans="1:22" x14ac:dyDescent="0.25">
      <c r="A1044" s="103" t="s">
        <v>780</v>
      </c>
      <c r="B1044" s="106" t="s">
        <v>1014</v>
      </c>
      <c r="C1044" s="107" t="s">
        <v>778</v>
      </c>
      <c r="D1044" s="103" t="s">
        <v>1252</v>
      </c>
      <c r="E1044" s="103"/>
      <c r="F1044" s="30" t="s">
        <v>257</v>
      </c>
      <c r="G1044" s="10"/>
      <c r="H1044" s="10"/>
      <c r="I1044" s="63">
        <v>94.15</v>
      </c>
      <c r="J1044" s="10"/>
      <c r="K1044" s="10"/>
      <c r="L1044" s="262">
        <f t="shared" si="166"/>
        <v>98.38</v>
      </c>
      <c r="M1044" s="10"/>
      <c r="N1044" s="63"/>
      <c r="O1044" s="221">
        <f>IF(P1044="Yes",'MD Rates'!$H$1,R1044)</f>
        <v>44652</v>
      </c>
      <c r="P1044" s="11" t="str">
        <f t="shared" si="167"/>
        <v>Yes</v>
      </c>
      <c r="R1044" s="256">
        <v>44287</v>
      </c>
      <c r="T1044" s="64"/>
      <c r="U1044" s="64"/>
      <c r="V1044" s="64"/>
    </row>
    <row r="1045" spans="1:22" x14ac:dyDescent="0.25">
      <c r="A1045" s="103" t="s">
        <v>780</v>
      </c>
      <c r="B1045" s="106" t="s">
        <v>1014</v>
      </c>
      <c r="C1045" s="107" t="s">
        <v>778</v>
      </c>
      <c r="D1045" s="103" t="s">
        <v>1252</v>
      </c>
      <c r="E1045" s="103"/>
      <c r="F1045" s="30" t="s">
        <v>258</v>
      </c>
      <c r="G1045" s="10"/>
      <c r="H1045" s="10"/>
      <c r="I1045" s="63">
        <v>141.23000000000002</v>
      </c>
      <c r="J1045" s="10"/>
      <c r="K1045" s="10"/>
      <c r="L1045" s="262">
        <f t="shared" si="166"/>
        <v>147.57</v>
      </c>
      <c r="M1045" s="10"/>
      <c r="N1045" s="63"/>
      <c r="O1045" s="221">
        <f>IF(P1045="Yes",'MD Rates'!$H$1,R1045)</f>
        <v>44652</v>
      </c>
      <c r="P1045" s="11" t="str">
        <f t="shared" si="167"/>
        <v>Yes</v>
      </c>
      <c r="R1045" s="256">
        <v>44287</v>
      </c>
      <c r="T1045" s="64"/>
      <c r="U1045" s="64"/>
      <c r="V1045" s="64"/>
    </row>
    <row r="1046" spans="1:22" x14ac:dyDescent="0.25">
      <c r="A1046" s="103" t="s">
        <v>780</v>
      </c>
      <c r="B1046" s="106" t="s">
        <v>1014</v>
      </c>
      <c r="C1046" s="107" t="s">
        <v>778</v>
      </c>
      <c r="D1046" s="103" t="s">
        <v>1252</v>
      </c>
      <c r="E1046" s="103"/>
      <c r="F1046" s="30" t="s">
        <v>259</v>
      </c>
      <c r="G1046" s="10"/>
      <c r="H1046" s="10"/>
      <c r="I1046" s="63">
        <v>188.31</v>
      </c>
      <c r="J1046" s="10"/>
      <c r="K1046" s="10"/>
      <c r="L1046" s="262">
        <f t="shared" si="166"/>
        <v>196.76</v>
      </c>
      <c r="M1046" s="10"/>
      <c r="N1046" s="63"/>
      <c r="O1046" s="221">
        <f>IF(P1046="Yes",'MD Rates'!$H$1,R1046)</f>
        <v>44652</v>
      </c>
      <c r="P1046" s="11" t="str">
        <f t="shared" si="167"/>
        <v>Yes</v>
      </c>
      <c r="R1046" s="256">
        <v>44287</v>
      </c>
      <c r="T1046" s="64"/>
      <c r="U1046" s="64"/>
      <c r="V1046" s="64"/>
    </row>
    <row r="1047" spans="1:22" x14ac:dyDescent="0.25">
      <c r="A1047" s="103" t="s">
        <v>780</v>
      </c>
      <c r="B1047" s="106" t="s">
        <v>1014</v>
      </c>
      <c r="C1047" s="107" t="s">
        <v>778</v>
      </c>
      <c r="D1047" s="103" t="s">
        <v>1252</v>
      </c>
      <c r="E1047" s="103"/>
      <c r="F1047" s="30" t="s">
        <v>260</v>
      </c>
      <c r="G1047" s="10"/>
      <c r="H1047" s="10"/>
      <c r="I1047" s="63">
        <v>235.39000000000001</v>
      </c>
      <c r="J1047" s="10"/>
      <c r="K1047" s="10"/>
      <c r="L1047" s="262">
        <f t="shared" si="166"/>
        <v>245.95</v>
      </c>
      <c r="M1047" s="10"/>
      <c r="N1047" s="63"/>
      <c r="O1047" s="221">
        <f>IF(P1047="Yes",'MD Rates'!$H$1,R1047)</f>
        <v>44652</v>
      </c>
      <c r="P1047" s="11" t="str">
        <f t="shared" si="167"/>
        <v>Yes</v>
      </c>
      <c r="R1047" s="256">
        <v>44287</v>
      </c>
      <c r="T1047" s="64"/>
      <c r="U1047" s="64"/>
      <c r="V1047" s="64"/>
    </row>
    <row r="1048" spans="1:22" x14ac:dyDescent="0.25">
      <c r="A1048" s="103" t="s">
        <v>780</v>
      </c>
      <c r="B1048" s="106" t="s">
        <v>1014</v>
      </c>
      <c r="C1048" s="107" t="s">
        <v>778</v>
      </c>
      <c r="D1048" s="103" t="s">
        <v>1252</v>
      </c>
      <c r="E1048" s="103"/>
      <c r="F1048" s="30" t="s">
        <v>261</v>
      </c>
      <c r="G1048" s="10"/>
      <c r="H1048" s="10"/>
      <c r="I1048" s="63">
        <v>143.59</v>
      </c>
      <c r="J1048" s="10"/>
      <c r="K1048" s="10"/>
      <c r="L1048" s="262">
        <f t="shared" si="166"/>
        <v>150.05000000000001</v>
      </c>
      <c r="M1048" s="10"/>
      <c r="N1048" s="63"/>
      <c r="O1048" s="221">
        <f>IF(P1048="Yes",'MD Rates'!$H$1,R1048)</f>
        <v>44652</v>
      </c>
      <c r="P1048" s="11" t="str">
        <f t="shared" si="167"/>
        <v>Yes</v>
      </c>
      <c r="R1048" s="256">
        <v>44287</v>
      </c>
      <c r="T1048" s="64"/>
      <c r="U1048" s="64"/>
      <c r="V1048" s="64"/>
    </row>
    <row r="1049" spans="1:22" x14ac:dyDescent="0.25">
      <c r="A1049" s="103" t="s">
        <v>780</v>
      </c>
      <c r="B1049" s="106" t="s">
        <v>1014</v>
      </c>
      <c r="C1049" s="107" t="s">
        <v>778</v>
      </c>
      <c r="D1049" s="103" t="s">
        <v>1252</v>
      </c>
      <c r="E1049" s="103"/>
      <c r="F1049" s="30" t="s">
        <v>262</v>
      </c>
      <c r="G1049" s="10"/>
      <c r="H1049" s="10"/>
      <c r="I1049" s="63">
        <v>141.23000000000002</v>
      </c>
      <c r="J1049" s="10"/>
      <c r="K1049" s="10"/>
      <c r="L1049" s="262">
        <f t="shared" si="166"/>
        <v>147.57</v>
      </c>
      <c r="M1049" s="10"/>
      <c r="N1049" s="63"/>
      <c r="O1049" s="221">
        <f>IF(P1049="Yes",'MD Rates'!$H$1,R1049)</f>
        <v>44652</v>
      </c>
      <c r="P1049" s="11" t="str">
        <f t="shared" si="167"/>
        <v>Yes</v>
      </c>
      <c r="R1049" s="256">
        <v>44287</v>
      </c>
      <c r="T1049" s="64"/>
      <c r="U1049" s="64"/>
      <c r="V1049" s="64"/>
    </row>
    <row r="1050" spans="1:22" x14ac:dyDescent="0.25">
      <c r="A1050" s="103" t="s">
        <v>780</v>
      </c>
      <c r="B1050" s="106" t="s">
        <v>1014</v>
      </c>
      <c r="C1050" s="107" t="s">
        <v>778</v>
      </c>
      <c r="D1050" s="103" t="s">
        <v>1252</v>
      </c>
      <c r="E1050" s="103"/>
      <c r="F1050" s="30" t="s">
        <v>263</v>
      </c>
      <c r="G1050" s="10"/>
      <c r="H1050" s="10"/>
      <c r="I1050" s="63">
        <v>188.3</v>
      </c>
      <c r="J1050" s="10"/>
      <c r="K1050" s="10"/>
      <c r="L1050" s="262">
        <f t="shared" si="166"/>
        <v>196.76</v>
      </c>
      <c r="M1050" s="10"/>
      <c r="N1050" s="63"/>
      <c r="O1050" s="221">
        <f>IF(P1050="Yes",'MD Rates'!$H$1,R1050)</f>
        <v>44652</v>
      </c>
      <c r="P1050" s="11" t="str">
        <f t="shared" si="167"/>
        <v>Yes</v>
      </c>
      <c r="R1050" s="256">
        <v>44287</v>
      </c>
      <c r="T1050" s="64"/>
      <c r="U1050" s="64"/>
      <c r="V1050" s="64"/>
    </row>
    <row r="1051" spans="1:22" x14ac:dyDescent="0.25">
      <c r="A1051" s="103" t="s">
        <v>780</v>
      </c>
      <c r="B1051" s="106" t="s">
        <v>1014</v>
      </c>
      <c r="C1051" s="107" t="s">
        <v>778</v>
      </c>
      <c r="D1051" s="103" t="s">
        <v>1252</v>
      </c>
      <c r="E1051" s="103"/>
      <c r="F1051" s="30" t="s">
        <v>264</v>
      </c>
      <c r="G1051" s="10"/>
      <c r="H1051" s="10"/>
      <c r="I1051" s="63">
        <v>188.3</v>
      </c>
      <c r="J1051" s="10"/>
      <c r="K1051" s="10"/>
      <c r="L1051" s="262">
        <f t="shared" si="166"/>
        <v>196.76</v>
      </c>
      <c r="M1051" s="10"/>
      <c r="N1051" s="63"/>
      <c r="O1051" s="221">
        <f>IF(P1051="Yes",'MD Rates'!$H$1,R1051)</f>
        <v>44652</v>
      </c>
      <c r="P1051" s="11" t="str">
        <f t="shared" si="167"/>
        <v>Yes</v>
      </c>
      <c r="R1051" s="256">
        <v>44287</v>
      </c>
      <c r="T1051" s="64"/>
      <c r="U1051" s="64"/>
      <c r="V1051" s="64"/>
    </row>
    <row r="1052" spans="1:22" x14ac:dyDescent="0.25">
      <c r="A1052" s="103" t="s">
        <v>780</v>
      </c>
      <c r="B1052" s="106" t="s">
        <v>1014</v>
      </c>
      <c r="C1052" s="107" t="s">
        <v>778</v>
      </c>
      <c r="D1052" s="103" t="s">
        <v>1252</v>
      </c>
      <c r="E1052" s="103"/>
      <c r="F1052" s="30" t="s">
        <v>265</v>
      </c>
      <c r="G1052" s="10"/>
      <c r="H1052" s="10"/>
      <c r="I1052" s="63">
        <v>282.45999999999998</v>
      </c>
      <c r="J1052" s="10"/>
      <c r="K1052" s="10"/>
      <c r="L1052" s="262">
        <f t="shared" si="166"/>
        <v>295.17</v>
      </c>
      <c r="M1052" s="10"/>
      <c r="N1052" s="63"/>
      <c r="O1052" s="221">
        <f>IF(P1052="Yes",'MD Rates'!$H$1,R1052)</f>
        <v>44652</v>
      </c>
      <c r="P1052" s="11" t="str">
        <f t="shared" si="167"/>
        <v>Yes</v>
      </c>
      <c r="R1052" s="256">
        <v>44287</v>
      </c>
      <c r="T1052" s="64"/>
      <c r="U1052" s="64"/>
      <c r="V1052" s="64"/>
    </row>
    <row r="1053" spans="1:22" x14ac:dyDescent="0.25">
      <c r="A1053" s="103" t="s">
        <v>780</v>
      </c>
      <c r="B1053" s="106" t="s">
        <v>1014</v>
      </c>
      <c r="C1053" s="107" t="s">
        <v>778</v>
      </c>
      <c r="D1053" s="103" t="s">
        <v>1252</v>
      </c>
      <c r="E1053" s="103"/>
      <c r="F1053" s="30" t="s">
        <v>266</v>
      </c>
      <c r="G1053" s="10"/>
      <c r="H1053" s="10"/>
      <c r="I1053" s="63">
        <v>94.15</v>
      </c>
      <c r="J1053" s="10"/>
      <c r="K1053" s="10"/>
      <c r="L1053" s="262">
        <f t="shared" si="166"/>
        <v>98.38</v>
      </c>
      <c r="M1053" s="10"/>
      <c r="N1053" s="63"/>
      <c r="O1053" s="221">
        <f>IF(P1053="Yes",'MD Rates'!$H$1,R1053)</f>
        <v>44652</v>
      </c>
      <c r="P1053" s="11" t="str">
        <f t="shared" si="167"/>
        <v>Yes</v>
      </c>
      <c r="R1053" s="256">
        <v>44287</v>
      </c>
      <c r="T1053" s="64"/>
      <c r="U1053" s="64"/>
      <c r="V1053" s="64"/>
    </row>
    <row r="1054" spans="1:22" x14ac:dyDescent="0.25">
      <c r="A1054" s="103" t="s">
        <v>780</v>
      </c>
      <c r="B1054" s="106" t="s">
        <v>1014</v>
      </c>
      <c r="C1054" s="107" t="s">
        <v>778</v>
      </c>
      <c r="D1054" s="103" t="s">
        <v>1252</v>
      </c>
      <c r="E1054" s="103"/>
      <c r="F1054" s="30" t="s">
        <v>267</v>
      </c>
      <c r="G1054" s="10"/>
      <c r="H1054" s="10"/>
      <c r="I1054" s="63">
        <v>117.73</v>
      </c>
      <c r="J1054" s="10"/>
      <c r="K1054" s="10"/>
      <c r="L1054" s="262">
        <f t="shared" si="166"/>
        <v>123.03</v>
      </c>
      <c r="M1054" s="10"/>
      <c r="N1054" s="63"/>
      <c r="O1054" s="221">
        <f>IF(P1054="Yes",'MD Rates'!$H$1,R1054)</f>
        <v>44652</v>
      </c>
      <c r="P1054" s="11" t="str">
        <f t="shared" si="167"/>
        <v>Yes</v>
      </c>
      <c r="R1054" s="256">
        <v>44287</v>
      </c>
      <c r="T1054" s="64"/>
      <c r="U1054" s="64"/>
      <c r="V1054" s="64"/>
    </row>
    <row r="1055" spans="1:22" x14ac:dyDescent="0.25">
      <c r="A1055" s="103" t="s">
        <v>780</v>
      </c>
      <c r="B1055" s="106" t="s">
        <v>1014</v>
      </c>
      <c r="C1055" s="107" t="s">
        <v>778</v>
      </c>
      <c r="D1055" s="103" t="s">
        <v>1252</v>
      </c>
      <c r="E1055" s="103"/>
      <c r="F1055" s="30" t="s">
        <v>268</v>
      </c>
      <c r="G1055" s="10"/>
      <c r="H1055" s="10"/>
      <c r="I1055" s="63">
        <v>141.31</v>
      </c>
      <c r="J1055" s="10"/>
      <c r="K1055" s="10"/>
      <c r="L1055" s="262">
        <f t="shared" si="166"/>
        <v>147.68</v>
      </c>
      <c r="M1055" s="10"/>
      <c r="N1055" s="63"/>
      <c r="O1055" s="221">
        <f>IF(P1055="Yes",'MD Rates'!$H$1,R1055)</f>
        <v>44652</v>
      </c>
      <c r="P1055" s="11" t="str">
        <f t="shared" si="167"/>
        <v>Yes</v>
      </c>
      <c r="R1055" s="256">
        <v>44287</v>
      </c>
      <c r="T1055" s="64"/>
      <c r="U1055" s="64"/>
      <c r="V1055" s="64"/>
    </row>
    <row r="1056" spans="1:22" x14ac:dyDescent="0.25">
      <c r="A1056" s="103" t="s">
        <v>780</v>
      </c>
      <c r="B1056" s="106" t="s">
        <v>1014</v>
      </c>
      <c r="C1056" s="107" t="s">
        <v>778</v>
      </c>
      <c r="D1056" s="103" t="s">
        <v>1252</v>
      </c>
      <c r="E1056" s="103"/>
      <c r="F1056" s="30" t="s">
        <v>269</v>
      </c>
      <c r="G1056" s="10"/>
      <c r="H1056" s="10"/>
      <c r="I1056" s="63">
        <v>164.89</v>
      </c>
      <c r="J1056" s="10"/>
      <c r="K1056" s="10"/>
      <c r="L1056" s="262">
        <f t="shared" si="166"/>
        <v>172.32999999999998</v>
      </c>
      <c r="M1056" s="10"/>
      <c r="N1056" s="63"/>
      <c r="O1056" s="221">
        <f>IF(P1056="Yes",'MD Rates'!$H$1,R1056)</f>
        <v>44652</v>
      </c>
      <c r="P1056" s="11" t="str">
        <f t="shared" si="167"/>
        <v>Yes</v>
      </c>
      <c r="R1056" s="256">
        <v>44287</v>
      </c>
      <c r="T1056" s="64"/>
      <c r="U1056" s="64"/>
      <c r="V1056" s="64"/>
    </row>
    <row r="1057" spans="1:22" x14ac:dyDescent="0.25">
      <c r="A1057" s="103" t="s">
        <v>780</v>
      </c>
      <c r="B1057" s="106" t="s">
        <v>1014</v>
      </c>
      <c r="C1057" s="107" t="s">
        <v>778</v>
      </c>
      <c r="D1057" s="103" t="s">
        <v>1252</v>
      </c>
      <c r="E1057" s="103"/>
      <c r="F1057" s="30" t="s">
        <v>270</v>
      </c>
      <c r="G1057" s="10"/>
      <c r="H1057" s="10"/>
      <c r="I1057" s="63">
        <v>122.67</v>
      </c>
      <c r="J1057" s="10"/>
      <c r="K1057" s="10"/>
      <c r="L1057" s="262">
        <f t="shared" si="166"/>
        <v>128.19</v>
      </c>
      <c r="M1057" s="10"/>
      <c r="N1057" s="63"/>
      <c r="O1057" s="221">
        <f>IF(P1057="Yes",'MD Rates'!$H$1,R1057)</f>
        <v>44652</v>
      </c>
      <c r="P1057" s="11" t="str">
        <f t="shared" si="167"/>
        <v>Yes</v>
      </c>
      <c r="R1057" s="256">
        <v>44287</v>
      </c>
      <c r="T1057" s="64"/>
      <c r="U1057" s="64"/>
      <c r="V1057" s="64"/>
    </row>
    <row r="1058" spans="1:22" x14ac:dyDescent="0.25">
      <c r="A1058" s="103" t="s">
        <v>780</v>
      </c>
      <c r="B1058" s="106" t="s">
        <v>1014</v>
      </c>
      <c r="C1058" s="107" t="s">
        <v>778</v>
      </c>
      <c r="D1058" s="103" t="s">
        <v>1252</v>
      </c>
      <c r="E1058" s="103"/>
      <c r="F1058" s="30" t="s">
        <v>271</v>
      </c>
      <c r="G1058" s="10"/>
      <c r="H1058" s="10"/>
      <c r="I1058" s="63">
        <v>141.23000000000002</v>
      </c>
      <c r="J1058" s="10"/>
      <c r="K1058" s="10"/>
      <c r="L1058" s="262">
        <f t="shared" si="166"/>
        <v>147.57</v>
      </c>
      <c r="M1058" s="10"/>
      <c r="N1058" s="63"/>
      <c r="O1058" s="221">
        <f>IF(P1058="Yes",'MD Rates'!$H$1,R1058)</f>
        <v>44652</v>
      </c>
      <c r="P1058" s="11" t="str">
        <f t="shared" si="167"/>
        <v>Yes</v>
      </c>
      <c r="R1058" s="256">
        <v>44287</v>
      </c>
      <c r="T1058" s="64"/>
      <c r="U1058" s="64"/>
      <c r="V1058" s="64"/>
    </row>
    <row r="1059" spans="1:22" x14ac:dyDescent="0.25">
      <c r="A1059" s="103" t="s">
        <v>780</v>
      </c>
      <c r="B1059" s="106" t="s">
        <v>1014</v>
      </c>
      <c r="C1059" s="107" t="s">
        <v>778</v>
      </c>
      <c r="D1059" s="103" t="s">
        <v>1252</v>
      </c>
      <c r="E1059" s="103"/>
      <c r="F1059" s="30" t="s">
        <v>272</v>
      </c>
      <c r="G1059" s="10"/>
      <c r="H1059" s="10"/>
      <c r="I1059" s="63">
        <v>188.31</v>
      </c>
      <c r="J1059" s="10"/>
      <c r="K1059" s="10"/>
      <c r="L1059" s="262">
        <f t="shared" si="166"/>
        <v>196.76</v>
      </c>
      <c r="M1059" s="10"/>
      <c r="N1059" s="63"/>
      <c r="O1059" s="221">
        <f>IF(P1059="Yes",'MD Rates'!$H$1,R1059)</f>
        <v>44652</v>
      </c>
      <c r="P1059" s="11" t="str">
        <f t="shared" si="167"/>
        <v>Yes</v>
      </c>
      <c r="R1059" s="256">
        <v>44287</v>
      </c>
      <c r="T1059" s="64"/>
      <c r="U1059" s="64"/>
      <c r="V1059" s="64"/>
    </row>
    <row r="1060" spans="1:22" x14ac:dyDescent="0.25">
      <c r="A1060" s="103" t="s">
        <v>780</v>
      </c>
      <c r="B1060" s="106" t="s">
        <v>1014</v>
      </c>
      <c r="C1060" s="107" t="s">
        <v>778</v>
      </c>
      <c r="D1060" s="103" t="s">
        <v>1252</v>
      </c>
      <c r="E1060" s="103"/>
      <c r="F1060" s="30" t="s">
        <v>273</v>
      </c>
      <c r="G1060" s="10"/>
      <c r="H1060" s="10"/>
      <c r="I1060" s="63">
        <v>164.81</v>
      </c>
      <c r="J1060" s="10"/>
      <c r="K1060" s="10"/>
      <c r="L1060" s="262">
        <f t="shared" si="166"/>
        <v>172.22</v>
      </c>
      <c r="M1060" s="10"/>
      <c r="N1060" s="63"/>
      <c r="O1060" s="221">
        <f>IF(P1060="Yes",'MD Rates'!$H$1,R1060)</f>
        <v>44652</v>
      </c>
      <c r="P1060" s="11" t="str">
        <f t="shared" si="167"/>
        <v>Yes</v>
      </c>
      <c r="R1060" s="256">
        <v>44287</v>
      </c>
      <c r="T1060" s="64"/>
      <c r="U1060" s="64"/>
      <c r="V1060" s="64"/>
    </row>
    <row r="1061" spans="1:22" x14ac:dyDescent="0.25">
      <c r="A1061" s="103" t="s">
        <v>780</v>
      </c>
      <c r="B1061" s="106" t="s">
        <v>1014</v>
      </c>
      <c r="C1061" s="107" t="s">
        <v>778</v>
      </c>
      <c r="D1061" s="103" t="s">
        <v>1252</v>
      </c>
      <c r="E1061" s="103"/>
      <c r="F1061" s="30" t="s">
        <v>274</v>
      </c>
      <c r="G1061" s="10"/>
      <c r="H1061" s="10"/>
      <c r="I1061" s="63">
        <v>188.39000000000001</v>
      </c>
      <c r="J1061" s="10"/>
      <c r="K1061" s="10"/>
      <c r="L1061" s="262">
        <f t="shared" si="166"/>
        <v>196.87</v>
      </c>
      <c r="M1061" s="10"/>
      <c r="N1061" s="63"/>
      <c r="O1061" s="221">
        <f>IF(P1061="Yes",'MD Rates'!$H$1,R1061)</f>
        <v>44652</v>
      </c>
      <c r="P1061" s="11" t="str">
        <f t="shared" si="167"/>
        <v>Yes</v>
      </c>
      <c r="R1061" s="256">
        <v>44287</v>
      </c>
      <c r="T1061" s="64"/>
      <c r="U1061" s="64"/>
      <c r="V1061" s="64"/>
    </row>
    <row r="1062" spans="1:22" x14ac:dyDescent="0.25">
      <c r="A1062" s="103" t="s">
        <v>780</v>
      </c>
      <c r="B1062" s="106" t="s">
        <v>1014</v>
      </c>
      <c r="C1062" s="107" t="s">
        <v>778</v>
      </c>
      <c r="D1062" s="103" t="s">
        <v>1252</v>
      </c>
      <c r="E1062" s="103"/>
      <c r="F1062" s="30" t="s">
        <v>275</v>
      </c>
      <c r="G1062" s="10"/>
      <c r="H1062" s="10"/>
      <c r="I1062" s="63">
        <v>211.97000000000003</v>
      </c>
      <c r="J1062" s="10"/>
      <c r="K1062" s="10"/>
      <c r="L1062" s="262">
        <f t="shared" si="166"/>
        <v>221.51999999999998</v>
      </c>
      <c r="M1062" s="10"/>
      <c r="N1062" s="63"/>
      <c r="O1062" s="221">
        <f>IF(P1062="Yes",'MD Rates'!$H$1,R1062)</f>
        <v>44652</v>
      </c>
      <c r="P1062" s="11" t="str">
        <f t="shared" si="167"/>
        <v>Yes</v>
      </c>
      <c r="R1062" s="256">
        <v>44287</v>
      </c>
      <c r="T1062" s="64"/>
      <c r="U1062" s="64"/>
      <c r="V1062" s="64"/>
    </row>
    <row r="1063" spans="1:22" x14ac:dyDescent="0.25">
      <c r="A1063" s="103" t="s">
        <v>780</v>
      </c>
      <c r="B1063" s="106" t="s">
        <v>1014</v>
      </c>
      <c r="C1063" s="107" t="s">
        <v>778</v>
      </c>
      <c r="D1063" s="103" t="s">
        <v>1252</v>
      </c>
      <c r="E1063" s="103"/>
      <c r="F1063" s="30" t="s">
        <v>276</v>
      </c>
      <c r="G1063" s="10"/>
      <c r="H1063" s="10"/>
      <c r="I1063" s="63">
        <v>188.3</v>
      </c>
      <c r="J1063" s="10"/>
      <c r="K1063" s="10"/>
      <c r="L1063" s="262">
        <f t="shared" si="166"/>
        <v>196.76</v>
      </c>
      <c r="M1063" s="10"/>
      <c r="N1063" s="63"/>
      <c r="O1063" s="221">
        <f>IF(P1063="Yes",'MD Rates'!$H$1,R1063)</f>
        <v>44652</v>
      </c>
      <c r="P1063" s="11" t="str">
        <f t="shared" si="167"/>
        <v>Yes</v>
      </c>
      <c r="R1063" s="256">
        <v>44287</v>
      </c>
      <c r="T1063" s="64"/>
      <c r="U1063" s="64"/>
      <c r="V1063" s="64"/>
    </row>
    <row r="1064" spans="1:22" x14ac:dyDescent="0.25">
      <c r="A1064" s="103" t="s">
        <v>780</v>
      </c>
      <c r="B1064" s="106" t="s">
        <v>1014</v>
      </c>
      <c r="C1064" s="107" t="s">
        <v>778</v>
      </c>
      <c r="D1064" s="103" t="s">
        <v>1252</v>
      </c>
      <c r="E1064" s="103"/>
      <c r="F1064" s="30" t="s">
        <v>277</v>
      </c>
      <c r="G1064" s="10"/>
      <c r="H1064" s="10"/>
      <c r="I1064" s="63">
        <v>211.88</v>
      </c>
      <c r="J1064" s="10"/>
      <c r="K1064" s="10"/>
      <c r="L1064" s="262">
        <f t="shared" si="166"/>
        <v>221.41</v>
      </c>
      <c r="M1064" s="10"/>
      <c r="N1064" s="63"/>
      <c r="O1064" s="221">
        <f>IF(P1064="Yes",'MD Rates'!$H$1,R1064)</f>
        <v>44652</v>
      </c>
      <c r="P1064" s="11" t="str">
        <f t="shared" si="167"/>
        <v>Yes</v>
      </c>
      <c r="R1064" s="256">
        <v>44287</v>
      </c>
      <c r="T1064" s="64"/>
      <c r="U1064" s="64"/>
      <c r="V1064" s="64"/>
    </row>
    <row r="1065" spans="1:22" x14ac:dyDescent="0.25">
      <c r="A1065" s="103" t="s">
        <v>780</v>
      </c>
      <c r="B1065" s="106" t="s">
        <v>1014</v>
      </c>
      <c r="C1065" s="107" t="s">
        <v>778</v>
      </c>
      <c r="D1065" s="103" t="s">
        <v>1252</v>
      </c>
      <c r="E1065" s="103"/>
      <c r="F1065" s="30" t="s">
        <v>278</v>
      </c>
      <c r="G1065" s="10"/>
      <c r="H1065" s="10"/>
      <c r="I1065" s="63">
        <v>235.46</v>
      </c>
      <c r="J1065" s="10"/>
      <c r="K1065" s="10"/>
      <c r="L1065" s="262">
        <f t="shared" si="166"/>
        <v>246.06</v>
      </c>
      <c r="M1065" s="10"/>
      <c r="N1065" s="63"/>
      <c r="O1065" s="221">
        <f>IF(P1065="Yes",'MD Rates'!$H$1,R1065)</f>
        <v>44652</v>
      </c>
      <c r="P1065" s="11" t="str">
        <f t="shared" si="167"/>
        <v>Yes</v>
      </c>
      <c r="R1065" s="256">
        <v>44287</v>
      </c>
      <c r="T1065" s="64"/>
      <c r="U1065" s="64"/>
      <c r="V1065" s="64"/>
    </row>
    <row r="1066" spans="1:22" x14ac:dyDescent="0.25">
      <c r="A1066" s="103" t="s">
        <v>780</v>
      </c>
      <c r="B1066" s="106" t="s">
        <v>1014</v>
      </c>
      <c r="C1066" s="107" t="s">
        <v>778</v>
      </c>
      <c r="D1066" s="103" t="s">
        <v>1252</v>
      </c>
      <c r="E1066" s="103"/>
      <c r="F1066" s="30" t="s">
        <v>279</v>
      </c>
      <c r="G1066" s="10"/>
      <c r="H1066" s="10"/>
      <c r="I1066" s="63">
        <v>259.04000000000002</v>
      </c>
      <c r="J1066" s="10"/>
      <c r="K1066" s="10"/>
      <c r="L1066" s="262">
        <f t="shared" si="166"/>
        <v>270.70999999999998</v>
      </c>
      <c r="M1066" s="10"/>
      <c r="N1066" s="63"/>
      <c r="O1066" s="221">
        <f>IF(P1066="Yes",'MD Rates'!$H$1,R1066)</f>
        <v>44652</v>
      </c>
      <c r="P1066" s="11" t="str">
        <f t="shared" si="167"/>
        <v>Yes</v>
      </c>
      <c r="R1066" s="256">
        <v>44287</v>
      </c>
      <c r="T1066" s="64"/>
      <c r="U1066" s="64"/>
      <c r="V1066" s="64"/>
    </row>
    <row r="1067" spans="1:22" x14ac:dyDescent="0.25">
      <c r="A1067" s="103" t="s">
        <v>780</v>
      </c>
      <c r="B1067" s="106" t="s">
        <v>1014</v>
      </c>
      <c r="C1067" s="107" t="s">
        <v>778</v>
      </c>
      <c r="D1067" s="103" t="s">
        <v>1252</v>
      </c>
      <c r="E1067" s="103"/>
      <c r="F1067" s="30" t="s">
        <v>280</v>
      </c>
      <c r="G1067" s="10"/>
      <c r="H1067" s="10"/>
      <c r="I1067" s="63">
        <v>47.08</v>
      </c>
      <c r="J1067" s="10"/>
      <c r="K1067" s="10"/>
      <c r="L1067" s="262">
        <f t="shared" si="166"/>
        <v>49.19</v>
      </c>
      <c r="M1067" s="10"/>
      <c r="N1067" s="63"/>
      <c r="O1067" s="221">
        <f>IF(P1067="Yes",'MD Rates'!$H$1,R1067)</f>
        <v>44652</v>
      </c>
      <c r="P1067" s="11" t="str">
        <f t="shared" si="167"/>
        <v>Yes</v>
      </c>
      <c r="R1067" s="256">
        <v>44287</v>
      </c>
      <c r="T1067" s="64"/>
      <c r="U1067" s="64"/>
      <c r="V1067" s="64"/>
    </row>
    <row r="1068" spans="1:22" x14ac:dyDescent="0.25">
      <c r="A1068" s="103" t="s">
        <v>780</v>
      </c>
      <c r="B1068" s="106" t="s">
        <v>1014</v>
      </c>
      <c r="C1068" s="107" t="s">
        <v>778</v>
      </c>
      <c r="D1068" s="103" t="s">
        <v>1258</v>
      </c>
      <c r="E1068" s="103"/>
      <c r="F1068" s="30" t="s">
        <v>257</v>
      </c>
      <c r="G1068" s="10"/>
      <c r="H1068" s="10"/>
      <c r="I1068" s="63">
        <v>94.15</v>
      </c>
      <c r="J1068" s="10"/>
      <c r="K1068" s="10"/>
      <c r="L1068" s="262">
        <f t="shared" si="166"/>
        <v>98.38</v>
      </c>
      <c r="M1068" s="10"/>
      <c r="N1068" s="63"/>
      <c r="O1068" s="221">
        <f>IF(P1068="Yes",'MD Rates'!$H$1,R1068)</f>
        <v>44652</v>
      </c>
      <c r="P1068" s="11" t="str">
        <f t="shared" si="167"/>
        <v>Yes</v>
      </c>
      <c r="R1068" s="256">
        <v>44287</v>
      </c>
      <c r="T1068" s="64"/>
      <c r="U1068" s="64"/>
      <c r="V1068" s="64"/>
    </row>
    <row r="1069" spans="1:22" x14ac:dyDescent="0.25">
      <c r="A1069" s="103" t="s">
        <v>780</v>
      </c>
      <c r="B1069" s="106" t="s">
        <v>1014</v>
      </c>
      <c r="C1069" s="107" t="s">
        <v>778</v>
      </c>
      <c r="D1069" s="103" t="s">
        <v>1258</v>
      </c>
      <c r="E1069" s="103"/>
      <c r="F1069" s="30" t="s">
        <v>258</v>
      </c>
      <c r="G1069" s="10"/>
      <c r="H1069" s="10"/>
      <c r="I1069" s="63">
        <v>141.23000000000002</v>
      </c>
      <c r="J1069" s="10"/>
      <c r="K1069" s="10"/>
      <c r="L1069" s="262">
        <f t="shared" si="166"/>
        <v>147.57</v>
      </c>
      <c r="M1069" s="10"/>
      <c r="N1069" s="63"/>
      <c r="O1069" s="221">
        <f>IF(P1069="Yes",'MD Rates'!$H$1,R1069)</f>
        <v>44652</v>
      </c>
      <c r="P1069" s="11" t="str">
        <f t="shared" si="167"/>
        <v>Yes</v>
      </c>
      <c r="R1069" s="256">
        <v>44287</v>
      </c>
      <c r="T1069" s="64"/>
      <c r="U1069" s="64"/>
      <c r="V1069" s="64"/>
    </row>
    <row r="1070" spans="1:22" x14ac:dyDescent="0.25">
      <c r="A1070" s="103" t="s">
        <v>780</v>
      </c>
      <c r="B1070" s="106" t="s">
        <v>1014</v>
      </c>
      <c r="C1070" s="107" t="s">
        <v>778</v>
      </c>
      <c r="D1070" s="103" t="s">
        <v>1258</v>
      </c>
      <c r="E1070" s="103"/>
      <c r="F1070" s="30" t="s">
        <v>259</v>
      </c>
      <c r="G1070" s="10"/>
      <c r="H1070" s="10"/>
      <c r="I1070" s="63">
        <v>188.31</v>
      </c>
      <c r="J1070" s="10"/>
      <c r="K1070" s="10"/>
      <c r="L1070" s="262">
        <f t="shared" si="166"/>
        <v>196.76</v>
      </c>
      <c r="M1070" s="10"/>
      <c r="N1070" s="63"/>
      <c r="O1070" s="221">
        <f>IF(P1070="Yes",'MD Rates'!$H$1,R1070)</f>
        <v>44652</v>
      </c>
      <c r="P1070" s="11" t="str">
        <f t="shared" si="167"/>
        <v>Yes</v>
      </c>
      <c r="R1070" s="256">
        <v>44287</v>
      </c>
      <c r="T1070" s="64"/>
      <c r="U1070" s="64"/>
      <c r="V1070" s="64"/>
    </row>
    <row r="1071" spans="1:22" x14ac:dyDescent="0.25">
      <c r="A1071" s="103" t="s">
        <v>780</v>
      </c>
      <c r="B1071" s="106" t="s">
        <v>1014</v>
      </c>
      <c r="C1071" s="107" t="s">
        <v>778</v>
      </c>
      <c r="D1071" s="103" t="s">
        <v>1258</v>
      </c>
      <c r="E1071" s="103"/>
      <c r="F1071" s="30" t="s">
        <v>260</v>
      </c>
      <c r="G1071" s="10"/>
      <c r="H1071" s="10"/>
      <c r="I1071" s="63">
        <v>235.39000000000001</v>
      </c>
      <c r="J1071" s="10"/>
      <c r="K1071" s="10"/>
      <c r="L1071" s="262">
        <f t="shared" si="166"/>
        <v>245.95</v>
      </c>
      <c r="M1071" s="10"/>
      <c r="N1071" s="63"/>
      <c r="O1071" s="221">
        <f>IF(P1071="Yes",'MD Rates'!$H$1,R1071)</f>
        <v>44652</v>
      </c>
      <c r="P1071" s="11" t="str">
        <f t="shared" si="167"/>
        <v>Yes</v>
      </c>
      <c r="R1071" s="256">
        <v>44287</v>
      </c>
      <c r="T1071" s="64"/>
      <c r="U1071" s="64"/>
      <c r="V1071" s="64"/>
    </row>
    <row r="1072" spans="1:22" x14ac:dyDescent="0.25">
      <c r="A1072" s="103" t="s">
        <v>780</v>
      </c>
      <c r="B1072" s="106" t="s">
        <v>1014</v>
      </c>
      <c r="C1072" s="107" t="s">
        <v>778</v>
      </c>
      <c r="D1072" s="103" t="s">
        <v>1258</v>
      </c>
      <c r="E1072" s="103"/>
      <c r="F1072" s="30" t="s">
        <v>261</v>
      </c>
      <c r="G1072" s="10"/>
      <c r="H1072" s="10"/>
      <c r="I1072" s="63">
        <v>143.59</v>
      </c>
      <c r="J1072" s="10"/>
      <c r="K1072" s="10"/>
      <c r="L1072" s="262">
        <f t="shared" si="166"/>
        <v>150.05000000000001</v>
      </c>
      <c r="M1072" s="10"/>
      <c r="N1072" s="63"/>
      <c r="O1072" s="221">
        <f>IF(P1072="Yes",'MD Rates'!$H$1,R1072)</f>
        <v>44652</v>
      </c>
      <c r="P1072" s="11" t="str">
        <f t="shared" si="167"/>
        <v>Yes</v>
      </c>
      <c r="R1072" s="256">
        <v>44287</v>
      </c>
      <c r="T1072" s="64"/>
      <c r="U1072" s="64"/>
      <c r="V1072" s="64"/>
    </row>
    <row r="1073" spans="1:22" x14ac:dyDescent="0.25">
      <c r="A1073" s="103" t="s">
        <v>780</v>
      </c>
      <c r="B1073" s="106" t="s">
        <v>1014</v>
      </c>
      <c r="C1073" s="107" t="s">
        <v>778</v>
      </c>
      <c r="D1073" s="103" t="s">
        <v>1258</v>
      </c>
      <c r="E1073" s="103"/>
      <c r="F1073" s="30" t="s">
        <v>262</v>
      </c>
      <c r="G1073" s="10"/>
      <c r="H1073" s="10"/>
      <c r="I1073" s="63">
        <v>141.23000000000002</v>
      </c>
      <c r="J1073" s="10"/>
      <c r="K1073" s="10"/>
      <c r="L1073" s="262">
        <f t="shared" si="166"/>
        <v>147.57</v>
      </c>
      <c r="M1073" s="10"/>
      <c r="N1073" s="63"/>
      <c r="O1073" s="221">
        <f>IF(P1073="Yes",'MD Rates'!$H$1,R1073)</f>
        <v>44652</v>
      </c>
      <c r="P1073" s="11" t="str">
        <f t="shared" si="167"/>
        <v>Yes</v>
      </c>
      <c r="R1073" s="256">
        <v>44287</v>
      </c>
      <c r="T1073" s="64"/>
      <c r="U1073" s="64"/>
      <c r="V1073" s="64"/>
    </row>
    <row r="1074" spans="1:22" x14ac:dyDescent="0.25">
      <c r="A1074" s="103" t="s">
        <v>780</v>
      </c>
      <c r="B1074" s="106" t="s">
        <v>1014</v>
      </c>
      <c r="C1074" s="107" t="s">
        <v>778</v>
      </c>
      <c r="D1074" s="103" t="s">
        <v>1258</v>
      </c>
      <c r="E1074" s="103"/>
      <c r="F1074" s="30" t="s">
        <v>263</v>
      </c>
      <c r="G1074" s="10"/>
      <c r="H1074" s="10"/>
      <c r="I1074" s="63">
        <v>188.3</v>
      </c>
      <c r="J1074" s="10"/>
      <c r="K1074" s="10"/>
      <c r="L1074" s="262">
        <f t="shared" si="166"/>
        <v>196.76</v>
      </c>
      <c r="M1074" s="10"/>
      <c r="N1074" s="63"/>
      <c r="O1074" s="221">
        <f>IF(P1074="Yes",'MD Rates'!$H$1,R1074)</f>
        <v>44652</v>
      </c>
      <c r="P1074" s="11" t="str">
        <f t="shared" si="167"/>
        <v>Yes</v>
      </c>
      <c r="R1074" s="256">
        <v>44287</v>
      </c>
      <c r="T1074" s="64"/>
      <c r="U1074" s="64"/>
      <c r="V1074" s="64"/>
    </row>
    <row r="1075" spans="1:22" x14ac:dyDescent="0.25">
      <c r="A1075" s="103" t="s">
        <v>780</v>
      </c>
      <c r="B1075" s="106" t="s">
        <v>1014</v>
      </c>
      <c r="C1075" s="107" t="s">
        <v>778</v>
      </c>
      <c r="D1075" s="103" t="s">
        <v>1258</v>
      </c>
      <c r="E1075" s="103"/>
      <c r="F1075" s="30" t="s">
        <v>264</v>
      </c>
      <c r="G1075" s="10"/>
      <c r="H1075" s="10"/>
      <c r="I1075" s="63">
        <v>188.3</v>
      </c>
      <c r="J1075" s="10"/>
      <c r="K1075" s="10"/>
      <c r="L1075" s="262">
        <f t="shared" si="166"/>
        <v>196.76</v>
      </c>
      <c r="M1075" s="10"/>
      <c r="N1075" s="63"/>
      <c r="O1075" s="221">
        <f>IF(P1075="Yes",'MD Rates'!$H$1,R1075)</f>
        <v>44652</v>
      </c>
      <c r="P1075" s="11" t="str">
        <f t="shared" si="167"/>
        <v>Yes</v>
      </c>
      <c r="R1075" s="256">
        <v>44287</v>
      </c>
      <c r="T1075" s="64"/>
      <c r="U1075" s="64"/>
      <c r="V1075" s="64"/>
    </row>
    <row r="1076" spans="1:22" x14ac:dyDescent="0.25">
      <c r="A1076" s="103" t="s">
        <v>780</v>
      </c>
      <c r="B1076" s="106" t="s">
        <v>1014</v>
      </c>
      <c r="C1076" s="107" t="s">
        <v>778</v>
      </c>
      <c r="D1076" s="103" t="s">
        <v>1258</v>
      </c>
      <c r="E1076" s="103"/>
      <c r="F1076" s="30" t="s">
        <v>265</v>
      </c>
      <c r="G1076" s="10"/>
      <c r="H1076" s="10"/>
      <c r="I1076" s="63">
        <v>282.45999999999998</v>
      </c>
      <c r="J1076" s="10"/>
      <c r="K1076" s="10"/>
      <c r="L1076" s="262">
        <f t="shared" ref="L1076:L1091" si="168">L1052</f>
        <v>295.17</v>
      </c>
      <c r="M1076" s="10"/>
      <c r="N1076" s="63"/>
      <c r="O1076" s="221">
        <f>IF(P1076="Yes",'MD Rates'!$H$1,R1076)</f>
        <v>44652</v>
      </c>
      <c r="P1076" s="11" t="str">
        <f t="shared" si="167"/>
        <v>Yes</v>
      </c>
      <c r="R1076" s="256">
        <v>44287</v>
      </c>
      <c r="T1076" s="64"/>
      <c r="U1076" s="64"/>
      <c r="V1076" s="64"/>
    </row>
    <row r="1077" spans="1:22" x14ac:dyDescent="0.25">
      <c r="A1077" s="103" t="s">
        <v>780</v>
      </c>
      <c r="B1077" s="106" t="s">
        <v>1014</v>
      </c>
      <c r="C1077" s="107" t="s">
        <v>778</v>
      </c>
      <c r="D1077" s="103" t="s">
        <v>1258</v>
      </c>
      <c r="E1077" s="103"/>
      <c r="F1077" s="30" t="s">
        <v>266</v>
      </c>
      <c r="G1077" s="10"/>
      <c r="H1077" s="10"/>
      <c r="I1077" s="63">
        <v>94.15</v>
      </c>
      <c r="J1077" s="10"/>
      <c r="K1077" s="10"/>
      <c r="L1077" s="262">
        <f t="shared" si="168"/>
        <v>98.38</v>
      </c>
      <c r="M1077" s="10"/>
      <c r="N1077" s="63"/>
      <c r="O1077" s="221">
        <f>IF(P1077="Yes",'MD Rates'!$H$1,R1077)</f>
        <v>44652</v>
      </c>
      <c r="P1077" s="11" t="str">
        <f t="shared" si="167"/>
        <v>Yes</v>
      </c>
      <c r="R1077" s="256">
        <v>44287</v>
      </c>
      <c r="T1077" s="64"/>
      <c r="U1077" s="64"/>
      <c r="V1077" s="64"/>
    </row>
    <row r="1078" spans="1:22" x14ac:dyDescent="0.25">
      <c r="A1078" s="103" t="s">
        <v>780</v>
      </c>
      <c r="B1078" s="106" t="s">
        <v>1014</v>
      </c>
      <c r="C1078" s="107" t="s">
        <v>778</v>
      </c>
      <c r="D1078" s="103" t="s">
        <v>1258</v>
      </c>
      <c r="E1078" s="103"/>
      <c r="F1078" s="30" t="s">
        <v>267</v>
      </c>
      <c r="G1078" s="10"/>
      <c r="H1078" s="10"/>
      <c r="I1078" s="63">
        <v>117.73</v>
      </c>
      <c r="J1078" s="10"/>
      <c r="K1078" s="10"/>
      <c r="L1078" s="262">
        <f t="shared" si="168"/>
        <v>123.03</v>
      </c>
      <c r="M1078" s="10"/>
      <c r="N1078" s="63"/>
      <c r="O1078" s="221">
        <f>IF(P1078="Yes",'MD Rates'!$H$1,R1078)</f>
        <v>44652</v>
      </c>
      <c r="P1078" s="11" t="str">
        <f t="shared" si="167"/>
        <v>Yes</v>
      </c>
      <c r="R1078" s="256">
        <v>44287</v>
      </c>
      <c r="T1078" s="64"/>
      <c r="U1078" s="64"/>
      <c r="V1078" s="64"/>
    </row>
    <row r="1079" spans="1:22" x14ac:dyDescent="0.25">
      <c r="A1079" s="103" t="s">
        <v>780</v>
      </c>
      <c r="B1079" s="106" t="s">
        <v>1014</v>
      </c>
      <c r="C1079" s="107" t="s">
        <v>778</v>
      </c>
      <c r="D1079" s="103" t="s">
        <v>1258</v>
      </c>
      <c r="E1079" s="103"/>
      <c r="F1079" s="30" t="s">
        <v>268</v>
      </c>
      <c r="G1079" s="10"/>
      <c r="H1079" s="10"/>
      <c r="I1079" s="63">
        <v>141.31</v>
      </c>
      <c r="J1079" s="10"/>
      <c r="K1079" s="10"/>
      <c r="L1079" s="262">
        <f t="shared" si="168"/>
        <v>147.68</v>
      </c>
      <c r="M1079" s="10"/>
      <c r="N1079" s="63"/>
      <c r="O1079" s="221">
        <f>IF(P1079="Yes",'MD Rates'!$H$1,R1079)</f>
        <v>44652</v>
      </c>
      <c r="P1079" s="11" t="str">
        <f t="shared" si="167"/>
        <v>Yes</v>
      </c>
      <c r="R1079" s="256">
        <v>44287</v>
      </c>
      <c r="T1079" s="64"/>
      <c r="U1079" s="64"/>
      <c r="V1079" s="64"/>
    </row>
    <row r="1080" spans="1:22" x14ac:dyDescent="0.25">
      <c r="A1080" s="103" t="s">
        <v>780</v>
      </c>
      <c r="B1080" s="106" t="s">
        <v>1014</v>
      </c>
      <c r="C1080" s="107" t="s">
        <v>778</v>
      </c>
      <c r="D1080" s="103" t="s">
        <v>1258</v>
      </c>
      <c r="E1080" s="103"/>
      <c r="F1080" s="30" t="s">
        <v>269</v>
      </c>
      <c r="G1080" s="10"/>
      <c r="H1080" s="10"/>
      <c r="I1080" s="63">
        <v>164.89</v>
      </c>
      <c r="J1080" s="10"/>
      <c r="K1080" s="10"/>
      <c r="L1080" s="262">
        <f t="shared" si="168"/>
        <v>172.32999999999998</v>
      </c>
      <c r="M1080" s="10"/>
      <c r="N1080" s="63"/>
      <c r="O1080" s="221">
        <f>IF(P1080="Yes",'MD Rates'!$H$1,R1080)</f>
        <v>44652</v>
      </c>
      <c r="P1080" s="11" t="str">
        <f t="shared" si="167"/>
        <v>Yes</v>
      </c>
      <c r="R1080" s="256">
        <v>44287</v>
      </c>
      <c r="T1080" s="64"/>
      <c r="U1080" s="64"/>
      <c r="V1080" s="64"/>
    </row>
    <row r="1081" spans="1:22" x14ac:dyDescent="0.25">
      <c r="A1081" s="103" t="s">
        <v>780</v>
      </c>
      <c r="B1081" s="106" t="s">
        <v>1014</v>
      </c>
      <c r="C1081" s="107" t="s">
        <v>778</v>
      </c>
      <c r="D1081" s="103" t="s">
        <v>1258</v>
      </c>
      <c r="E1081" s="103"/>
      <c r="F1081" s="30" t="s">
        <v>270</v>
      </c>
      <c r="G1081" s="10"/>
      <c r="H1081" s="10"/>
      <c r="I1081" s="63">
        <v>122.67</v>
      </c>
      <c r="J1081" s="10"/>
      <c r="K1081" s="10"/>
      <c r="L1081" s="262">
        <f t="shared" si="168"/>
        <v>128.19</v>
      </c>
      <c r="M1081" s="10"/>
      <c r="N1081" s="63"/>
      <c r="O1081" s="221">
        <f>IF(P1081="Yes",'MD Rates'!$H$1,R1081)</f>
        <v>44652</v>
      </c>
      <c r="P1081" s="11" t="str">
        <f t="shared" si="167"/>
        <v>Yes</v>
      </c>
      <c r="R1081" s="256">
        <v>44287</v>
      </c>
      <c r="T1081" s="64"/>
      <c r="U1081" s="64"/>
      <c r="V1081" s="64"/>
    </row>
    <row r="1082" spans="1:22" x14ac:dyDescent="0.25">
      <c r="A1082" s="103" t="s">
        <v>780</v>
      </c>
      <c r="B1082" s="106" t="s">
        <v>1014</v>
      </c>
      <c r="C1082" s="107" t="s">
        <v>778</v>
      </c>
      <c r="D1082" s="103" t="s">
        <v>1258</v>
      </c>
      <c r="E1082" s="103"/>
      <c r="F1082" s="30" t="s">
        <v>271</v>
      </c>
      <c r="G1082" s="10"/>
      <c r="H1082" s="10"/>
      <c r="I1082" s="63">
        <v>141.23000000000002</v>
      </c>
      <c r="J1082" s="10"/>
      <c r="K1082" s="10"/>
      <c r="L1082" s="262">
        <f t="shared" si="168"/>
        <v>147.57</v>
      </c>
      <c r="M1082" s="10"/>
      <c r="N1082" s="63"/>
      <c r="O1082" s="221">
        <f>IF(P1082="Yes",'MD Rates'!$H$1,R1082)</f>
        <v>44652</v>
      </c>
      <c r="P1082" s="11" t="str">
        <f t="shared" si="167"/>
        <v>Yes</v>
      </c>
      <c r="R1082" s="256">
        <v>44287</v>
      </c>
      <c r="T1082" s="64"/>
      <c r="U1082" s="64"/>
      <c r="V1082" s="64"/>
    </row>
    <row r="1083" spans="1:22" x14ac:dyDescent="0.25">
      <c r="A1083" s="103" t="s">
        <v>780</v>
      </c>
      <c r="B1083" s="106" t="s">
        <v>1014</v>
      </c>
      <c r="C1083" s="107" t="s">
        <v>778</v>
      </c>
      <c r="D1083" s="103" t="s">
        <v>1258</v>
      </c>
      <c r="E1083" s="103"/>
      <c r="F1083" s="30" t="s">
        <v>272</v>
      </c>
      <c r="G1083" s="10"/>
      <c r="H1083" s="10"/>
      <c r="I1083" s="63">
        <v>188.31</v>
      </c>
      <c r="J1083" s="10"/>
      <c r="K1083" s="10"/>
      <c r="L1083" s="262">
        <f t="shared" si="168"/>
        <v>196.76</v>
      </c>
      <c r="M1083" s="10"/>
      <c r="N1083" s="63"/>
      <c r="O1083" s="221">
        <f>IF(P1083="Yes",'MD Rates'!$H$1,R1083)</f>
        <v>44652</v>
      </c>
      <c r="P1083" s="11" t="str">
        <f t="shared" si="167"/>
        <v>Yes</v>
      </c>
      <c r="R1083" s="256">
        <v>44287</v>
      </c>
      <c r="T1083" s="64"/>
      <c r="U1083" s="64"/>
      <c r="V1083" s="64"/>
    </row>
    <row r="1084" spans="1:22" x14ac:dyDescent="0.25">
      <c r="A1084" s="103" t="s">
        <v>780</v>
      </c>
      <c r="B1084" s="106" t="s">
        <v>1014</v>
      </c>
      <c r="C1084" s="107" t="s">
        <v>778</v>
      </c>
      <c r="D1084" s="103" t="s">
        <v>1258</v>
      </c>
      <c r="E1084" s="103"/>
      <c r="F1084" s="30" t="s">
        <v>273</v>
      </c>
      <c r="G1084" s="10"/>
      <c r="H1084" s="10"/>
      <c r="I1084" s="63">
        <v>164.81</v>
      </c>
      <c r="J1084" s="10"/>
      <c r="K1084" s="10"/>
      <c r="L1084" s="262">
        <f t="shared" si="168"/>
        <v>172.22</v>
      </c>
      <c r="M1084" s="10"/>
      <c r="N1084" s="63"/>
      <c r="O1084" s="221">
        <f>IF(P1084="Yes",'MD Rates'!$H$1,R1084)</f>
        <v>44652</v>
      </c>
      <c r="P1084" s="11" t="str">
        <f t="shared" si="167"/>
        <v>Yes</v>
      </c>
      <c r="R1084" s="256">
        <v>44287</v>
      </c>
      <c r="T1084" s="64"/>
      <c r="U1084" s="64"/>
      <c r="V1084" s="64"/>
    </row>
    <row r="1085" spans="1:22" x14ac:dyDescent="0.25">
      <c r="A1085" s="103" t="s">
        <v>780</v>
      </c>
      <c r="B1085" s="106" t="s">
        <v>1014</v>
      </c>
      <c r="C1085" s="107" t="s">
        <v>778</v>
      </c>
      <c r="D1085" s="103" t="s">
        <v>1258</v>
      </c>
      <c r="E1085" s="103"/>
      <c r="F1085" s="30" t="s">
        <v>274</v>
      </c>
      <c r="G1085" s="10"/>
      <c r="H1085" s="10"/>
      <c r="I1085" s="63">
        <v>188.39000000000001</v>
      </c>
      <c r="J1085" s="10"/>
      <c r="K1085" s="10"/>
      <c r="L1085" s="262">
        <f t="shared" si="168"/>
        <v>196.87</v>
      </c>
      <c r="M1085" s="10"/>
      <c r="N1085" s="63"/>
      <c r="O1085" s="221">
        <f>IF(P1085="Yes",'MD Rates'!$H$1,R1085)</f>
        <v>44652</v>
      </c>
      <c r="P1085" s="11" t="str">
        <f t="shared" si="167"/>
        <v>Yes</v>
      </c>
      <c r="R1085" s="256">
        <v>44287</v>
      </c>
      <c r="T1085" s="64"/>
      <c r="U1085" s="64"/>
      <c r="V1085" s="64"/>
    </row>
    <row r="1086" spans="1:22" x14ac:dyDescent="0.25">
      <c r="A1086" s="103" t="s">
        <v>780</v>
      </c>
      <c r="B1086" s="106" t="s">
        <v>1014</v>
      </c>
      <c r="C1086" s="107" t="s">
        <v>778</v>
      </c>
      <c r="D1086" s="103" t="s">
        <v>1258</v>
      </c>
      <c r="E1086" s="103"/>
      <c r="F1086" s="30" t="s">
        <v>275</v>
      </c>
      <c r="G1086" s="10"/>
      <c r="H1086" s="10"/>
      <c r="I1086" s="63">
        <v>211.97000000000003</v>
      </c>
      <c r="J1086" s="10"/>
      <c r="K1086" s="10"/>
      <c r="L1086" s="262">
        <f t="shared" si="168"/>
        <v>221.51999999999998</v>
      </c>
      <c r="M1086" s="10"/>
      <c r="N1086" s="63"/>
      <c r="O1086" s="221">
        <f>IF(P1086="Yes",'MD Rates'!$H$1,R1086)</f>
        <v>44652</v>
      </c>
      <c r="P1086" s="11" t="str">
        <f t="shared" si="167"/>
        <v>Yes</v>
      </c>
      <c r="R1086" s="256">
        <v>44287</v>
      </c>
      <c r="T1086" s="64"/>
      <c r="U1086" s="64"/>
      <c r="V1086" s="64"/>
    </row>
    <row r="1087" spans="1:22" x14ac:dyDescent="0.25">
      <c r="A1087" s="103" t="s">
        <v>780</v>
      </c>
      <c r="B1087" s="106" t="s">
        <v>1014</v>
      </c>
      <c r="C1087" s="107" t="s">
        <v>778</v>
      </c>
      <c r="D1087" s="103" t="s">
        <v>1258</v>
      </c>
      <c r="E1087" s="103"/>
      <c r="F1087" s="30" t="s">
        <v>276</v>
      </c>
      <c r="G1087" s="10"/>
      <c r="H1087" s="10"/>
      <c r="I1087" s="63">
        <v>188.3</v>
      </c>
      <c r="J1087" s="10"/>
      <c r="K1087" s="10"/>
      <c r="L1087" s="262">
        <f t="shared" si="168"/>
        <v>196.76</v>
      </c>
      <c r="M1087" s="10"/>
      <c r="N1087" s="63"/>
      <c r="O1087" s="221">
        <f>IF(P1087="Yes",'MD Rates'!$H$1,R1087)</f>
        <v>44652</v>
      </c>
      <c r="P1087" s="11" t="str">
        <f t="shared" si="167"/>
        <v>Yes</v>
      </c>
      <c r="R1087" s="256">
        <v>44287</v>
      </c>
      <c r="T1087" s="64"/>
      <c r="U1087" s="64"/>
      <c r="V1087" s="64"/>
    </row>
    <row r="1088" spans="1:22" x14ac:dyDescent="0.25">
      <c r="A1088" s="103" t="s">
        <v>780</v>
      </c>
      <c r="B1088" s="106" t="s">
        <v>1014</v>
      </c>
      <c r="C1088" s="107" t="s">
        <v>778</v>
      </c>
      <c r="D1088" s="103" t="s">
        <v>1258</v>
      </c>
      <c r="E1088" s="103"/>
      <c r="F1088" s="30" t="s">
        <v>277</v>
      </c>
      <c r="G1088" s="10"/>
      <c r="H1088" s="10"/>
      <c r="I1088" s="63">
        <v>211.88</v>
      </c>
      <c r="J1088" s="10"/>
      <c r="K1088" s="10"/>
      <c r="L1088" s="262">
        <f t="shared" si="168"/>
        <v>221.41</v>
      </c>
      <c r="M1088" s="10"/>
      <c r="N1088" s="63"/>
      <c r="O1088" s="221">
        <f>IF(P1088="Yes",'MD Rates'!$H$1,R1088)</f>
        <v>44652</v>
      </c>
      <c r="P1088" s="11" t="str">
        <f t="shared" si="167"/>
        <v>Yes</v>
      </c>
      <c r="R1088" s="256">
        <v>44287</v>
      </c>
      <c r="T1088" s="64"/>
      <c r="U1088" s="64"/>
      <c r="V1088" s="64"/>
    </row>
    <row r="1089" spans="1:22" x14ac:dyDescent="0.25">
      <c r="A1089" s="103" t="s">
        <v>780</v>
      </c>
      <c r="B1089" s="106" t="s">
        <v>1014</v>
      </c>
      <c r="C1089" s="107" t="s">
        <v>778</v>
      </c>
      <c r="D1089" s="103" t="s">
        <v>1258</v>
      </c>
      <c r="E1089" s="103"/>
      <c r="F1089" s="30" t="s">
        <v>278</v>
      </c>
      <c r="G1089" s="10"/>
      <c r="H1089" s="10"/>
      <c r="I1089" s="63">
        <v>235.46</v>
      </c>
      <c r="J1089" s="10"/>
      <c r="K1089" s="10"/>
      <c r="L1089" s="262">
        <f t="shared" si="168"/>
        <v>246.06</v>
      </c>
      <c r="M1089" s="10"/>
      <c r="N1089" s="63"/>
      <c r="O1089" s="221">
        <f>IF(P1089="Yes",'MD Rates'!$H$1,R1089)</f>
        <v>44652</v>
      </c>
      <c r="P1089" s="11" t="str">
        <f t="shared" si="167"/>
        <v>Yes</v>
      </c>
      <c r="R1089" s="256">
        <v>44287</v>
      </c>
      <c r="T1089" s="64"/>
      <c r="U1089" s="64"/>
      <c r="V1089" s="64"/>
    </row>
    <row r="1090" spans="1:22" x14ac:dyDescent="0.25">
      <c r="A1090" s="103" t="s">
        <v>780</v>
      </c>
      <c r="B1090" s="106" t="s">
        <v>1014</v>
      </c>
      <c r="C1090" s="107" t="s">
        <v>778</v>
      </c>
      <c r="D1090" s="103" t="s">
        <v>1258</v>
      </c>
      <c r="E1090" s="103"/>
      <c r="F1090" s="30" t="s">
        <v>279</v>
      </c>
      <c r="G1090" s="10"/>
      <c r="H1090" s="10"/>
      <c r="I1090" s="63">
        <v>259.04000000000002</v>
      </c>
      <c r="J1090" s="10"/>
      <c r="K1090" s="10"/>
      <c r="L1090" s="262">
        <f t="shared" si="168"/>
        <v>270.70999999999998</v>
      </c>
      <c r="M1090" s="10"/>
      <c r="N1090" s="63"/>
      <c r="O1090" s="221">
        <f>IF(P1090="Yes",'MD Rates'!$H$1,R1090)</f>
        <v>44652</v>
      </c>
      <c r="P1090" s="11" t="str">
        <f t="shared" si="167"/>
        <v>Yes</v>
      </c>
      <c r="R1090" s="256">
        <v>44287</v>
      </c>
      <c r="T1090" s="64"/>
      <c r="U1090" s="64"/>
      <c r="V1090" s="64"/>
    </row>
    <row r="1091" spans="1:22" x14ac:dyDescent="0.25">
      <c r="A1091" s="103" t="s">
        <v>780</v>
      </c>
      <c r="B1091" s="106" t="s">
        <v>1014</v>
      </c>
      <c r="C1091" s="107" t="s">
        <v>778</v>
      </c>
      <c r="D1091" s="103" t="s">
        <v>1258</v>
      </c>
      <c r="E1091" s="103"/>
      <c r="F1091" s="30" t="s">
        <v>280</v>
      </c>
      <c r="G1091" s="10"/>
      <c r="H1091" s="10"/>
      <c r="I1091" s="63">
        <v>47.08</v>
      </c>
      <c r="J1091" s="10"/>
      <c r="K1091" s="10"/>
      <c r="L1091" s="262">
        <f t="shared" si="168"/>
        <v>49.19</v>
      </c>
      <c r="M1091" s="10"/>
      <c r="N1091" s="63"/>
      <c r="O1091" s="221">
        <f>IF(P1091="Yes",'MD Rates'!$H$1,R1091)</f>
        <v>44652</v>
      </c>
      <c r="P1091" s="11" t="str">
        <f t="shared" si="167"/>
        <v>Yes</v>
      </c>
      <c r="R1091" s="256">
        <v>44287</v>
      </c>
      <c r="T1091" s="64"/>
      <c r="U1091" s="64"/>
      <c r="V1091" s="64"/>
    </row>
    <row r="1092" spans="1:22" x14ac:dyDescent="0.25">
      <c r="A1092" s="103" t="s">
        <v>780</v>
      </c>
      <c r="B1092" s="106" t="s">
        <v>1014</v>
      </c>
      <c r="C1092" s="107" t="s">
        <v>778</v>
      </c>
      <c r="D1092" s="103" t="s">
        <v>1253</v>
      </c>
      <c r="E1092" s="103"/>
      <c r="F1092" s="30" t="s">
        <v>257</v>
      </c>
      <c r="G1092" s="10"/>
      <c r="H1092" s="10"/>
      <c r="I1092" s="63">
        <v>94.15</v>
      </c>
      <c r="J1092" s="10"/>
      <c r="K1092" s="10"/>
      <c r="L1092" s="262">
        <f t="shared" ref="L1092:L1139" si="169">L1044</f>
        <v>98.38</v>
      </c>
      <c r="M1092" s="10"/>
      <c r="N1092" s="63"/>
      <c r="O1092" s="221">
        <f>IF(P1092="Yes",'MD Rates'!$H$1,R1092)</f>
        <v>44652</v>
      </c>
      <c r="P1092" s="11" t="str">
        <f t="shared" si="167"/>
        <v>Yes</v>
      </c>
      <c r="R1092" s="256">
        <v>44287</v>
      </c>
      <c r="T1092" s="64"/>
      <c r="U1092" s="64"/>
      <c r="V1092" s="64"/>
    </row>
    <row r="1093" spans="1:22" x14ac:dyDescent="0.25">
      <c r="A1093" s="103" t="s">
        <v>780</v>
      </c>
      <c r="B1093" s="106" t="s">
        <v>1014</v>
      </c>
      <c r="C1093" s="107" t="s">
        <v>778</v>
      </c>
      <c r="D1093" s="103" t="s">
        <v>1253</v>
      </c>
      <c r="E1093" s="103"/>
      <c r="F1093" s="30" t="s">
        <v>258</v>
      </c>
      <c r="G1093" s="10"/>
      <c r="H1093" s="10"/>
      <c r="I1093" s="63">
        <v>141.23000000000002</v>
      </c>
      <c r="J1093" s="10"/>
      <c r="K1093" s="10"/>
      <c r="L1093" s="262">
        <f t="shared" si="169"/>
        <v>147.57</v>
      </c>
      <c r="M1093" s="10"/>
      <c r="N1093" s="63"/>
      <c r="O1093" s="221">
        <f>IF(P1093="Yes",'MD Rates'!$H$1,R1093)</f>
        <v>44652</v>
      </c>
      <c r="P1093" s="11" t="str">
        <f t="shared" si="167"/>
        <v>Yes</v>
      </c>
      <c r="R1093" s="256">
        <v>44287</v>
      </c>
      <c r="T1093" s="64"/>
      <c r="U1093" s="64"/>
      <c r="V1093" s="64"/>
    </row>
    <row r="1094" spans="1:22" x14ac:dyDescent="0.25">
      <c r="A1094" s="103" t="s">
        <v>780</v>
      </c>
      <c r="B1094" s="106" t="s">
        <v>1014</v>
      </c>
      <c r="C1094" s="107" t="s">
        <v>778</v>
      </c>
      <c r="D1094" s="103" t="s">
        <v>1253</v>
      </c>
      <c r="E1094" s="103"/>
      <c r="F1094" s="30" t="s">
        <v>259</v>
      </c>
      <c r="G1094" s="10"/>
      <c r="H1094" s="10"/>
      <c r="I1094" s="63">
        <v>188.31</v>
      </c>
      <c r="J1094" s="10"/>
      <c r="K1094" s="10"/>
      <c r="L1094" s="262">
        <f t="shared" si="169"/>
        <v>196.76</v>
      </c>
      <c r="M1094" s="10"/>
      <c r="N1094" s="63"/>
      <c r="O1094" s="221">
        <f>IF(P1094="Yes",'MD Rates'!$H$1,R1094)</f>
        <v>44652</v>
      </c>
      <c r="P1094" s="11" t="str">
        <f t="shared" si="167"/>
        <v>Yes</v>
      </c>
      <c r="R1094" s="256">
        <v>44287</v>
      </c>
      <c r="T1094" s="64"/>
      <c r="U1094" s="64"/>
      <c r="V1094" s="64"/>
    </row>
    <row r="1095" spans="1:22" x14ac:dyDescent="0.25">
      <c r="A1095" s="103" t="s">
        <v>780</v>
      </c>
      <c r="B1095" s="106" t="s">
        <v>1014</v>
      </c>
      <c r="C1095" s="107" t="s">
        <v>778</v>
      </c>
      <c r="D1095" s="103" t="s">
        <v>1253</v>
      </c>
      <c r="E1095" s="103"/>
      <c r="F1095" s="30" t="s">
        <v>260</v>
      </c>
      <c r="G1095" s="10"/>
      <c r="H1095" s="10"/>
      <c r="I1095" s="63">
        <v>235.39000000000001</v>
      </c>
      <c r="J1095" s="10"/>
      <c r="K1095" s="10"/>
      <c r="L1095" s="262">
        <f t="shared" si="169"/>
        <v>245.95</v>
      </c>
      <c r="M1095" s="10"/>
      <c r="N1095" s="63"/>
      <c r="O1095" s="221">
        <f>IF(P1095="Yes",'MD Rates'!$H$1,R1095)</f>
        <v>44652</v>
      </c>
      <c r="P1095" s="11" t="str">
        <f t="shared" si="167"/>
        <v>Yes</v>
      </c>
      <c r="R1095" s="256">
        <v>44287</v>
      </c>
      <c r="T1095" s="64"/>
      <c r="U1095" s="64"/>
      <c r="V1095" s="64"/>
    </row>
    <row r="1096" spans="1:22" x14ac:dyDescent="0.25">
      <c r="A1096" s="103" t="s">
        <v>780</v>
      </c>
      <c r="B1096" s="106" t="s">
        <v>1014</v>
      </c>
      <c r="C1096" s="107" t="s">
        <v>778</v>
      </c>
      <c r="D1096" s="103" t="s">
        <v>1253</v>
      </c>
      <c r="E1096" s="103"/>
      <c r="F1096" s="30" t="s">
        <v>261</v>
      </c>
      <c r="G1096" s="10"/>
      <c r="H1096" s="10"/>
      <c r="I1096" s="63">
        <v>143.59</v>
      </c>
      <c r="J1096" s="10"/>
      <c r="K1096" s="10"/>
      <c r="L1096" s="262">
        <f t="shared" si="169"/>
        <v>150.05000000000001</v>
      </c>
      <c r="M1096" s="10"/>
      <c r="N1096" s="63"/>
      <c r="O1096" s="221">
        <f>IF(P1096="Yes",'MD Rates'!$H$1,R1096)</f>
        <v>44652</v>
      </c>
      <c r="P1096" s="11" t="str">
        <f t="shared" si="167"/>
        <v>Yes</v>
      </c>
      <c r="R1096" s="256">
        <v>44287</v>
      </c>
      <c r="T1096" s="64"/>
      <c r="U1096" s="64"/>
      <c r="V1096" s="64"/>
    </row>
    <row r="1097" spans="1:22" x14ac:dyDescent="0.25">
      <c r="A1097" s="103" t="s">
        <v>780</v>
      </c>
      <c r="B1097" s="106" t="s">
        <v>1014</v>
      </c>
      <c r="C1097" s="107" t="s">
        <v>778</v>
      </c>
      <c r="D1097" s="103" t="s">
        <v>1253</v>
      </c>
      <c r="E1097" s="103"/>
      <c r="F1097" s="30" t="s">
        <v>262</v>
      </c>
      <c r="G1097" s="10"/>
      <c r="H1097" s="10"/>
      <c r="I1097" s="63">
        <v>141.23000000000002</v>
      </c>
      <c r="J1097" s="10"/>
      <c r="K1097" s="10"/>
      <c r="L1097" s="262">
        <f t="shared" si="169"/>
        <v>147.57</v>
      </c>
      <c r="M1097" s="10"/>
      <c r="N1097" s="63"/>
      <c r="O1097" s="221">
        <f>IF(P1097="Yes",'MD Rates'!$H$1,R1097)</f>
        <v>44652</v>
      </c>
      <c r="P1097" s="11" t="str">
        <f t="shared" si="167"/>
        <v>Yes</v>
      </c>
      <c r="R1097" s="256">
        <v>44287</v>
      </c>
      <c r="T1097" s="64"/>
      <c r="U1097" s="64"/>
      <c r="V1097" s="64"/>
    </row>
    <row r="1098" spans="1:22" x14ac:dyDescent="0.25">
      <c r="A1098" s="103" t="s">
        <v>780</v>
      </c>
      <c r="B1098" s="106" t="s">
        <v>1014</v>
      </c>
      <c r="C1098" s="107" t="s">
        <v>778</v>
      </c>
      <c r="D1098" s="103" t="s">
        <v>1253</v>
      </c>
      <c r="E1098" s="103"/>
      <c r="F1098" s="30" t="s">
        <v>263</v>
      </c>
      <c r="G1098" s="10"/>
      <c r="H1098" s="10"/>
      <c r="I1098" s="63">
        <v>188.3</v>
      </c>
      <c r="J1098" s="10"/>
      <c r="K1098" s="10"/>
      <c r="L1098" s="262">
        <f t="shared" si="169"/>
        <v>196.76</v>
      </c>
      <c r="M1098" s="10"/>
      <c r="N1098" s="63"/>
      <c r="O1098" s="221">
        <f>IF(P1098="Yes",'MD Rates'!$H$1,R1098)</f>
        <v>44652</v>
      </c>
      <c r="P1098" s="11" t="str">
        <f t="shared" si="167"/>
        <v>Yes</v>
      </c>
      <c r="R1098" s="256">
        <v>44287</v>
      </c>
      <c r="T1098" s="64"/>
      <c r="U1098" s="64"/>
      <c r="V1098" s="64"/>
    </row>
    <row r="1099" spans="1:22" x14ac:dyDescent="0.25">
      <c r="A1099" s="103" t="s">
        <v>780</v>
      </c>
      <c r="B1099" s="106" t="s">
        <v>1014</v>
      </c>
      <c r="C1099" s="107" t="s">
        <v>778</v>
      </c>
      <c r="D1099" s="103" t="s">
        <v>1253</v>
      </c>
      <c r="E1099" s="103"/>
      <c r="F1099" s="30" t="s">
        <v>264</v>
      </c>
      <c r="G1099" s="10"/>
      <c r="H1099" s="10"/>
      <c r="I1099" s="63">
        <v>188.3</v>
      </c>
      <c r="J1099" s="10"/>
      <c r="K1099" s="10"/>
      <c r="L1099" s="262">
        <f t="shared" si="169"/>
        <v>196.76</v>
      </c>
      <c r="M1099" s="10"/>
      <c r="N1099" s="63"/>
      <c r="O1099" s="221">
        <f>IF(P1099="Yes",'MD Rates'!$H$1,R1099)</f>
        <v>44652</v>
      </c>
      <c r="P1099" s="11" t="str">
        <f t="shared" si="167"/>
        <v>Yes</v>
      </c>
      <c r="R1099" s="256">
        <v>44287</v>
      </c>
      <c r="T1099" s="64"/>
      <c r="U1099" s="64"/>
      <c r="V1099" s="64"/>
    </row>
    <row r="1100" spans="1:22" x14ac:dyDescent="0.25">
      <c r="A1100" s="103" t="s">
        <v>780</v>
      </c>
      <c r="B1100" s="106" t="s">
        <v>1014</v>
      </c>
      <c r="C1100" s="107" t="s">
        <v>778</v>
      </c>
      <c r="D1100" s="103" t="s">
        <v>1253</v>
      </c>
      <c r="E1100" s="103"/>
      <c r="F1100" s="30" t="s">
        <v>265</v>
      </c>
      <c r="G1100" s="10"/>
      <c r="H1100" s="10"/>
      <c r="I1100" s="63">
        <v>282.45999999999998</v>
      </c>
      <c r="J1100" s="10"/>
      <c r="K1100" s="10"/>
      <c r="L1100" s="262">
        <f t="shared" si="169"/>
        <v>295.17</v>
      </c>
      <c r="M1100" s="10"/>
      <c r="N1100" s="63"/>
      <c r="O1100" s="221">
        <f>IF(P1100="Yes",'MD Rates'!$H$1,R1100)</f>
        <v>44652</v>
      </c>
      <c r="P1100" s="11" t="str">
        <f t="shared" si="167"/>
        <v>Yes</v>
      </c>
      <c r="R1100" s="256">
        <v>44287</v>
      </c>
      <c r="T1100" s="64"/>
      <c r="U1100" s="64"/>
      <c r="V1100" s="64"/>
    </row>
    <row r="1101" spans="1:22" x14ac:dyDescent="0.25">
      <c r="A1101" s="103" t="s">
        <v>780</v>
      </c>
      <c r="B1101" s="106" t="s">
        <v>1014</v>
      </c>
      <c r="C1101" s="107" t="s">
        <v>778</v>
      </c>
      <c r="D1101" s="103" t="s">
        <v>1253</v>
      </c>
      <c r="E1101" s="103"/>
      <c r="F1101" s="30" t="s">
        <v>266</v>
      </c>
      <c r="G1101" s="10"/>
      <c r="H1101" s="10"/>
      <c r="I1101" s="63">
        <v>94.15</v>
      </c>
      <c r="J1101" s="10"/>
      <c r="K1101" s="10"/>
      <c r="L1101" s="262">
        <f t="shared" si="169"/>
        <v>98.38</v>
      </c>
      <c r="M1101" s="10"/>
      <c r="N1101" s="63"/>
      <c r="O1101" s="221">
        <f>IF(P1101="Yes",'MD Rates'!$H$1,R1101)</f>
        <v>44652</v>
      </c>
      <c r="P1101" s="11" t="str">
        <f t="shared" si="167"/>
        <v>Yes</v>
      </c>
      <c r="R1101" s="256">
        <v>44287</v>
      </c>
      <c r="T1101" s="64"/>
      <c r="U1101" s="64"/>
      <c r="V1101" s="64"/>
    </row>
    <row r="1102" spans="1:22" x14ac:dyDescent="0.25">
      <c r="A1102" s="103" t="s">
        <v>780</v>
      </c>
      <c r="B1102" s="106" t="s">
        <v>1014</v>
      </c>
      <c r="C1102" s="107" t="s">
        <v>778</v>
      </c>
      <c r="D1102" s="103" t="s">
        <v>1253</v>
      </c>
      <c r="E1102" s="103"/>
      <c r="F1102" s="30" t="s">
        <v>267</v>
      </c>
      <c r="G1102" s="10"/>
      <c r="H1102" s="10"/>
      <c r="I1102" s="63">
        <v>117.73</v>
      </c>
      <c r="J1102" s="10"/>
      <c r="K1102" s="10"/>
      <c r="L1102" s="262">
        <f t="shared" si="169"/>
        <v>123.03</v>
      </c>
      <c r="M1102" s="10"/>
      <c r="N1102" s="63"/>
      <c r="O1102" s="221">
        <f>IF(P1102="Yes",'MD Rates'!$H$1,R1102)</f>
        <v>44652</v>
      </c>
      <c r="P1102" s="11" t="str">
        <f t="shared" si="167"/>
        <v>Yes</v>
      </c>
      <c r="R1102" s="256">
        <v>44287</v>
      </c>
      <c r="T1102" s="64"/>
      <c r="U1102" s="64"/>
      <c r="V1102" s="64"/>
    </row>
    <row r="1103" spans="1:22" x14ac:dyDescent="0.25">
      <c r="A1103" s="103" t="s">
        <v>780</v>
      </c>
      <c r="B1103" s="106" t="s">
        <v>1014</v>
      </c>
      <c r="C1103" s="107" t="s">
        <v>778</v>
      </c>
      <c r="D1103" s="103" t="s">
        <v>1253</v>
      </c>
      <c r="E1103" s="103"/>
      <c r="F1103" s="30" t="s">
        <v>268</v>
      </c>
      <c r="G1103" s="10"/>
      <c r="H1103" s="10"/>
      <c r="I1103" s="63">
        <v>141.31</v>
      </c>
      <c r="J1103" s="10"/>
      <c r="K1103" s="10"/>
      <c r="L1103" s="262">
        <f t="shared" si="169"/>
        <v>147.68</v>
      </c>
      <c r="M1103" s="10"/>
      <c r="N1103" s="63"/>
      <c r="O1103" s="221">
        <f>IF(P1103="Yes",'MD Rates'!$H$1,R1103)</f>
        <v>44652</v>
      </c>
      <c r="P1103" s="11" t="str">
        <f t="shared" si="167"/>
        <v>Yes</v>
      </c>
      <c r="R1103" s="256">
        <v>44287</v>
      </c>
      <c r="T1103" s="64"/>
      <c r="U1103" s="64"/>
      <c r="V1103" s="64"/>
    </row>
    <row r="1104" spans="1:22" x14ac:dyDescent="0.25">
      <c r="A1104" s="103" t="s">
        <v>780</v>
      </c>
      <c r="B1104" s="106" t="s">
        <v>1014</v>
      </c>
      <c r="C1104" s="107" t="s">
        <v>778</v>
      </c>
      <c r="D1104" s="103" t="s">
        <v>1253</v>
      </c>
      <c r="E1104" s="103"/>
      <c r="F1104" s="30" t="s">
        <v>269</v>
      </c>
      <c r="G1104" s="10"/>
      <c r="H1104" s="10"/>
      <c r="I1104" s="63">
        <v>164.89</v>
      </c>
      <c r="J1104" s="10"/>
      <c r="K1104" s="10"/>
      <c r="L1104" s="262">
        <f t="shared" si="169"/>
        <v>172.32999999999998</v>
      </c>
      <c r="M1104" s="10"/>
      <c r="N1104" s="63"/>
      <c r="O1104" s="221">
        <f>IF(P1104="Yes",'MD Rates'!$H$1,R1104)</f>
        <v>44652</v>
      </c>
      <c r="P1104" s="11" t="str">
        <f t="shared" si="167"/>
        <v>Yes</v>
      </c>
      <c r="R1104" s="256">
        <v>44287</v>
      </c>
      <c r="T1104" s="64"/>
      <c r="U1104" s="64"/>
      <c r="V1104" s="64"/>
    </row>
    <row r="1105" spans="1:22" x14ac:dyDescent="0.25">
      <c r="A1105" s="103" t="s">
        <v>780</v>
      </c>
      <c r="B1105" s="106" t="s">
        <v>1014</v>
      </c>
      <c r="C1105" s="107" t="s">
        <v>778</v>
      </c>
      <c r="D1105" s="103" t="s">
        <v>1253</v>
      </c>
      <c r="E1105" s="103"/>
      <c r="F1105" s="30" t="s">
        <v>270</v>
      </c>
      <c r="G1105" s="10"/>
      <c r="H1105" s="10"/>
      <c r="I1105" s="63">
        <v>122.67</v>
      </c>
      <c r="J1105" s="10"/>
      <c r="K1105" s="10"/>
      <c r="L1105" s="262">
        <f t="shared" si="169"/>
        <v>128.19</v>
      </c>
      <c r="M1105" s="10"/>
      <c r="N1105" s="63"/>
      <c r="O1105" s="221">
        <f>IF(P1105="Yes",'MD Rates'!$H$1,R1105)</f>
        <v>44652</v>
      </c>
      <c r="P1105" s="11" t="str">
        <f t="shared" si="167"/>
        <v>Yes</v>
      </c>
      <c r="R1105" s="256">
        <v>44287</v>
      </c>
      <c r="T1105" s="64"/>
      <c r="U1105" s="64"/>
      <c r="V1105" s="64"/>
    </row>
    <row r="1106" spans="1:22" x14ac:dyDescent="0.25">
      <c r="A1106" s="103" t="s">
        <v>780</v>
      </c>
      <c r="B1106" s="106" t="s">
        <v>1014</v>
      </c>
      <c r="C1106" s="107" t="s">
        <v>778</v>
      </c>
      <c r="D1106" s="103" t="s">
        <v>1253</v>
      </c>
      <c r="E1106" s="103"/>
      <c r="F1106" s="30" t="s">
        <v>271</v>
      </c>
      <c r="G1106" s="10"/>
      <c r="H1106" s="10"/>
      <c r="I1106" s="63">
        <v>141.23000000000002</v>
      </c>
      <c r="J1106" s="10"/>
      <c r="K1106" s="10"/>
      <c r="L1106" s="262">
        <f t="shared" si="169"/>
        <v>147.57</v>
      </c>
      <c r="M1106" s="10"/>
      <c r="N1106" s="63"/>
      <c r="O1106" s="221">
        <f>IF(P1106="Yes",'MD Rates'!$H$1,R1106)</f>
        <v>44652</v>
      </c>
      <c r="P1106" s="11" t="str">
        <f t="shared" si="167"/>
        <v>Yes</v>
      </c>
      <c r="R1106" s="256">
        <v>44287</v>
      </c>
      <c r="T1106" s="64"/>
      <c r="U1106" s="64"/>
      <c r="V1106" s="64"/>
    </row>
    <row r="1107" spans="1:22" x14ac:dyDescent="0.25">
      <c r="A1107" s="103" t="s">
        <v>780</v>
      </c>
      <c r="B1107" s="106" t="s">
        <v>1014</v>
      </c>
      <c r="C1107" s="107" t="s">
        <v>778</v>
      </c>
      <c r="D1107" s="103" t="s">
        <v>1253</v>
      </c>
      <c r="E1107" s="103"/>
      <c r="F1107" s="30" t="s">
        <v>272</v>
      </c>
      <c r="G1107" s="10"/>
      <c r="H1107" s="10"/>
      <c r="I1107" s="63">
        <v>188.31</v>
      </c>
      <c r="J1107" s="10"/>
      <c r="K1107" s="10"/>
      <c r="L1107" s="262">
        <f t="shared" si="169"/>
        <v>196.76</v>
      </c>
      <c r="M1107" s="10"/>
      <c r="N1107" s="63"/>
      <c r="O1107" s="221">
        <f>IF(P1107="Yes",'MD Rates'!$H$1,R1107)</f>
        <v>44652</v>
      </c>
      <c r="P1107" s="11" t="str">
        <f t="shared" si="167"/>
        <v>Yes</v>
      </c>
      <c r="R1107" s="256">
        <v>44287</v>
      </c>
      <c r="T1107" s="64"/>
      <c r="U1107" s="64"/>
      <c r="V1107" s="64"/>
    </row>
    <row r="1108" spans="1:22" x14ac:dyDescent="0.25">
      <c r="A1108" s="103" t="s">
        <v>780</v>
      </c>
      <c r="B1108" s="106" t="s">
        <v>1014</v>
      </c>
      <c r="C1108" s="107" t="s">
        <v>778</v>
      </c>
      <c r="D1108" s="103" t="s">
        <v>1253</v>
      </c>
      <c r="E1108" s="103"/>
      <c r="F1108" s="30" t="s">
        <v>273</v>
      </c>
      <c r="G1108" s="10"/>
      <c r="H1108" s="10"/>
      <c r="I1108" s="63">
        <v>164.81</v>
      </c>
      <c r="J1108" s="10"/>
      <c r="K1108" s="10"/>
      <c r="L1108" s="262">
        <f t="shared" si="169"/>
        <v>172.22</v>
      </c>
      <c r="M1108" s="10"/>
      <c r="N1108" s="63"/>
      <c r="O1108" s="221">
        <f>IF(P1108="Yes",'MD Rates'!$H$1,R1108)</f>
        <v>44652</v>
      </c>
      <c r="P1108" s="11" t="str">
        <f t="shared" si="167"/>
        <v>Yes</v>
      </c>
      <c r="R1108" s="256">
        <v>44287</v>
      </c>
      <c r="T1108" s="64"/>
      <c r="U1108" s="64"/>
      <c r="V1108" s="64"/>
    </row>
    <row r="1109" spans="1:22" x14ac:dyDescent="0.25">
      <c r="A1109" s="103" t="s">
        <v>780</v>
      </c>
      <c r="B1109" s="106" t="s">
        <v>1014</v>
      </c>
      <c r="C1109" s="107" t="s">
        <v>778</v>
      </c>
      <c r="D1109" s="103" t="s">
        <v>1253</v>
      </c>
      <c r="E1109" s="103"/>
      <c r="F1109" s="30" t="s">
        <v>274</v>
      </c>
      <c r="G1109" s="10"/>
      <c r="H1109" s="10"/>
      <c r="I1109" s="63">
        <v>188.39000000000001</v>
      </c>
      <c r="J1109" s="10"/>
      <c r="K1109" s="10"/>
      <c r="L1109" s="262">
        <f t="shared" si="169"/>
        <v>196.87</v>
      </c>
      <c r="M1109" s="10"/>
      <c r="N1109" s="63"/>
      <c r="O1109" s="221">
        <f>IF(P1109="Yes",'MD Rates'!$H$1,R1109)</f>
        <v>44652</v>
      </c>
      <c r="P1109" s="11" t="str">
        <f t="shared" si="167"/>
        <v>Yes</v>
      </c>
      <c r="R1109" s="256">
        <v>44287</v>
      </c>
      <c r="T1109" s="64"/>
      <c r="U1109" s="64"/>
      <c r="V1109" s="64"/>
    </row>
    <row r="1110" spans="1:22" x14ac:dyDescent="0.25">
      <c r="A1110" s="103" t="s">
        <v>780</v>
      </c>
      <c r="B1110" s="106" t="s">
        <v>1014</v>
      </c>
      <c r="C1110" s="107" t="s">
        <v>778</v>
      </c>
      <c r="D1110" s="103" t="s">
        <v>1253</v>
      </c>
      <c r="E1110" s="103"/>
      <c r="F1110" s="30" t="s">
        <v>275</v>
      </c>
      <c r="G1110" s="10"/>
      <c r="H1110" s="10"/>
      <c r="I1110" s="63">
        <v>211.97000000000003</v>
      </c>
      <c r="J1110" s="10"/>
      <c r="K1110" s="10"/>
      <c r="L1110" s="262">
        <f t="shared" si="169"/>
        <v>221.51999999999998</v>
      </c>
      <c r="M1110" s="10"/>
      <c r="N1110" s="63"/>
      <c r="O1110" s="221">
        <f>IF(P1110="Yes",'MD Rates'!$H$1,R1110)</f>
        <v>44652</v>
      </c>
      <c r="P1110" s="11" t="str">
        <f t="shared" si="167"/>
        <v>Yes</v>
      </c>
      <c r="R1110" s="256">
        <v>44287</v>
      </c>
      <c r="T1110" s="64"/>
      <c r="U1110" s="64"/>
      <c r="V1110" s="64"/>
    </row>
    <row r="1111" spans="1:22" x14ac:dyDescent="0.25">
      <c r="A1111" s="103" t="s">
        <v>780</v>
      </c>
      <c r="B1111" s="106" t="s">
        <v>1014</v>
      </c>
      <c r="C1111" s="107" t="s">
        <v>778</v>
      </c>
      <c r="D1111" s="103" t="s">
        <v>1253</v>
      </c>
      <c r="E1111" s="103"/>
      <c r="F1111" s="30" t="s">
        <v>276</v>
      </c>
      <c r="G1111" s="10"/>
      <c r="H1111" s="10"/>
      <c r="I1111" s="63">
        <v>188.3</v>
      </c>
      <c r="J1111" s="10"/>
      <c r="K1111" s="10"/>
      <c r="L1111" s="262">
        <f t="shared" si="169"/>
        <v>196.76</v>
      </c>
      <c r="M1111" s="10"/>
      <c r="N1111" s="63"/>
      <c r="O1111" s="221">
        <f>IF(P1111="Yes",'MD Rates'!$H$1,R1111)</f>
        <v>44652</v>
      </c>
      <c r="P1111" s="11" t="str">
        <f t="shared" si="167"/>
        <v>Yes</v>
      </c>
      <c r="R1111" s="256">
        <v>44287</v>
      </c>
      <c r="T1111" s="64"/>
      <c r="U1111" s="64"/>
      <c r="V1111" s="64"/>
    </row>
    <row r="1112" spans="1:22" x14ac:dyDescent="0.25">
      <c r="A1112" s="103" t="s">
        <v>780</v>
      </c>
      <c r="B1112" s="106" t="s">
        <v>1014</v>
      </c>
      <c r="C1112" s="107" t="s">
        <v>778</v>
      </c>
      <c r="D1112" s="103" t="s">
        <v>1253</v>
      </c>
      <c r="E1112" s="103"/>
      <c r="F1112" s="30" t="s">
        <v>277</v>
      </c>
      <c r="G1112" s="10"/>
      <c r="H1112" s="10"/>
      <c r="I1112" s="63">
        <v>211.88</v>
      </c>
      <c r="J1112" s="10"/>
      <c r="K1112" s="10"/>
      <c r="L1112" s="262">
        <f t="shared" si="169"/>
        <v>221.41</v>
      </c>
      <c r="M1112" s="10"/>
      <c r="N1112" s="63"/>
      <c r="O1112" s="221">
        <f>IF(P1112="Yes",'MD Rates'!$H$1,R1112)</f>
        <v>44652</v>
      </c>
      <c r="P1112" s="11" t="str">
        <f t="shared" si="167"/>
        <v>Yes</v>
      </c>
      <c r="R1112" s="256">
        <v>44287</v>
      </c>
      <c r="T1112" s="64"/>
      <c r="U1112" s="64"/>
      <c r="V1112" s="64"/>
    </row>
    <row r="1113" spans="1:22" x14ac:dyDescent="0.25">
      <c r="A1113" s="103" t="s">
        <v>780</v>
      </c>
      <c r="B1113" s="106" t="s">
        <v>1014</v>
      </c>
      <c r="C1113" s="107" t="s">
        <v>778</v>
      </c>
      <c r="D1113" s="103" t="s">
        <v>1253</v>
      </c>
      <c r="E1113" s="103"/>
      <c r="F1113" s="30" t="s">
        <v>278</v>
      </c>
      <c r="G1113" s="10"/>
      <c r="H1113" s="10"/>
      <c r="I1113" s="63">
        <v>235.46</v>
      </c>
      <c r="J1113" s="10"/>
      <c r="K1113" s="10"/>
      <c r="L1113" s="262">
        <f t="shared" si="169"/>
        <v>246.06</v>
      </c>
      <c r="M1113" s="10"/>
      <c r="N1113" s="63"/>
      <c r="O1113" s="221">
        <f>IF(P1113="Yes",'MD Rates'!$H$1,R1113)</f>
        <v>44652</v>
      </c>
      <c r="P1113" s="11" t="str">
        <f t="shared" si="167"/>
        <v>Yes</v>
      </c>
      <c r="R1113" s="256">
        <v>44287</v>
      </c>
      <c r="T1113" s="64"/>
      <c r="U1113" s="64"/>
      <c r="V1113" s="64"/>
    </row>
    <row r="1114" spans="1:22" x14ac:dyDescent="0.25">
      <c r="A1114" s="103" t="s">
        <v>780</v>
      </c>
      <c r="B1114" s="106" t="s">
        <v>1014</v>
      </c>
      <c r="C1114" s="107" t="s">
        <v>778</v>
      </c>
      <c r="D1114" s="103" t="s">
        <v>1253</v>
      </c>
      <c r="E1114" s="103"/>
      <c r="F1114" s="30" t="s">
        <v>279</v>
      </c>
      <c r="G1114" s="10"/>
      <c r="H1114" s="10"/>
      <c r="I1114" s="63">
        <v>259.04000000000002</v>
      </c>
      <c r="J1114" s="10"/>
      <c r="K1114" s="10"/>
      <c r="L1114" s="262">
        <f t="shared" si="169"/>
        <v>270.70999999999998</v>
      </c>
      <c r="M1114" s="10"/>
      <c r="N1114" s="63"/>
      <c r="O1114" s="221">
        <f>IF(P1114="Yes",'MD Rates'!$H$1,R1114)</f>
        <v>44652</v>
      </c>
      <c r="P1114" s="11" t="str">
        <f t="shared" si="167"/>
        <v>Yes</v>
      </c>
      <c r="R1114" s="256">
        <v>44287</v>
      </c>
      <c r="T1114" s="64"/>
      <c r="U1114" s="64"/>
      <c r="V1114" s="64"/>
    </row>
    <row r="1115" spans="1:22" x14ac:dyDescent="0.25">
      <c r="A1115" s="103" t="s">
        <v>780</v>
      </c>
      <c r="B1115" s="106" t="s">
        <v>1014</v>
      </c>
      <c r="C1115" s="107" t="s">
        <v>778</v>
      </c>
      <c r="D1115" s="103" t="s">
        <v>1253</v>
      </c>
      <c r="E1115" s="103"/>
      <c r="F1115" s="30" t="s">
        <v>280</v>
      </c>
      <c r="G1115" s="10"/>
      <c r="H1115" s="10"/>
      <c r="I1115" s="63">
        <v>47.08</v>
      </c>
      <c r="J1115" s="10"/>
      <c r="K1115" s="10"/>
      <c r="L1115" s="262">
        <f t="shared" si="169"/>
        <v>49.19</v>
      </c>
      <c r="M1115" s="10"/>
      <c r="N1115" s="63"/>
      <c r="O1115" s="221">
        <f>IF(P1115="Yes",'MD Rates'!$H$1,R1115)</f>
        <v>44652</v>
      </c>
      <c r="P1115" s="11" t="str">
        <f t="shared" si="167"/>
        <v>Yes</v>
      </c>
      <c r="R1115" s="256">
        <v>44287</v>
      </c>
      <c r="T1115" s="64"/>
      <c r="U1115" s="64"/>
      <c r="V1115" s="64"/>
    </row>
    <row r="1116" spans="1:22" x14ac:dyDescent="0.25">
      <c r="A1116" s="103" t="s">
        <v>780</v>
      </c>
      <c r="B1116" s="106" t="s">
        <v>1014</v>
      </c>
      <c r="C1116" s="107" t="s">
        <v>778</v>
      </c>
      <c r="D1116" s="103" t="s">
        <v>1259</v>
      </c>
      <c r="E1116" s="103"/>
      <c r="F1116" s="30" t="s">
        <v>257</v>
      </c>
      <c r="G1116" s="10"/>
      <c r="H1116" s="10"/>
      <c r="I1116" s="63">
        <v>94.15</v>
      </c>
      <c r="J1116" s="10"/>
      <c r="K1116" s="10"/>
      <c r="L1116" s="262">
        <f t="shared" si="169"/>
        <v>98.38</v>
      </c>
      <c r="M1116" s="10"/>
      <c r="N1116" s="63"/>
      <c r="O1116" s="221">
        <f>IF(P1116="Yes",'MD Rates'!$H$1,R1116)</f>
        <v>44652</v>
      </c>
      <c r="P1116" s="11" t="str">
        <f t="shared" si="167"/>
        <v>Yes</v>
      </c>
      <c r="R1116" s="256">
        <v>44287</v>
      </c>
      <c r="T1116" s="64"/>
      <c r="U1116" s="64"/>
      <c r="V1116" s="64"/>
    </row>
    <row r="1117" spans="1:22" x14ac:dyDescent="0.25">
      <c r="A1117" s="103" t="s">
        <v>780</v>
      </c>
      <c r="B1117" s="106" t="s">
        <v>1014</v>
      </c>
      <c r="C1117" s="107" t="s">
        <v>778</v>
      </c>
      <c r="D1117" s="103" t="s">
        <v>1259</v>
      </c>
      <c r="E1117" s="103"/>
      <c r="F1117" s="30" t="s">
        <v>258</v>
      </c>
      <c r="G1117" s="10"/>
      <c r="H1117" s="10"/>
      <c r="I1117" s="63">
        <v>141.23000000000002</v>
      </c>
      <c r="J1117" s="10"/>
      <c r="K1117" s="10"/>
      <c r="L1117" s="262">
        <f t="shared" si="169"/>
        <v>147.57</v>
      </c>
      <c r="M1117" s="10"/>
      <c r="N1117" s="63"/>
      <c r="O1117" s="221">
        <f>IF(P1117="Yes",'MD Rates'!$H$1,R1117)</f>
        <v>44652</v>
      </c>
      <c r="P1117" s="11" t="str">
        <f t="shared" si="167"/>
        <v>Yes</v>
      </c>
      <c r="R1117" s="256">
        <v>44287</v>
      </c>
      <c r="T1117" s="64"/>
      <c r="U1117" s="64"/>
      <c r="V1117" s="64"/>
    </row>
    <row r="1118" spans="1:22" x14ac:dyDescent="0.25">
      <c r="A1118" s="103" t="s">
        <v>780</v>
      </c>
      <c r="B1118" s="106" t="s">
        <v>1014</v>
      </c>
      <c r="C1118" s="107" t="s">
        <v>778</v>
      </c>
      <c r="D1118" s="103" t="s">
        <v>1259</v>
      </c>
      <c r="E1118" s="103"/>
      <c r="F1118" s="30" t="s">
        <v>259</v>
      </c>
      <c r="G1118" s="10"/>
      <c r="H1118" s="10"/>
      <c r="I1118" s="63">
        <v>188.31</v>
      </c>
      <c r="J1118" s="10"/>
      <c r="K1118" s="10"/>
      <c r="L1118" s="262">
        <f t="shared" si="169"/>
        <v>196.76</v>
      </c>
      <c r="M1118" s="10"/>
      <c r="N1118" s="63"/>
      <c r="O1118" s="221">
        <f>IF(P1118="Yes",'MD Rates'!$H$1,R1118)</f>
        <v>44652</v>
      </c>
      <c r="P1118" s="11" t="str">
        <f t="shared" si="167"/>
        <v>Yes</v>
      </c>
      <c r="R1118" s="256">
        <v>44287</v>
      </c>
      <c r="T1118" s="64"/>
      <c r="U1118" s="64"/>
      <c r="V1118" s="64"/>
    </row>
    <row r="1119" spans="1:22" x14ac:dyDescent="0.25">
      <c r="A1119" s="103" t="s">
        <v>780</v>
      </c>
      <c r="B1119" s="106" t="s">
        <v>1014</v>
      </c>
      <c r="C1119" s="107" t="s">
        <v>778</v>
      </c>
      <c r="D1119" s="103" t="s">
        <v>1259</v>
      </c>
      <c r="E1119" s="103"/>
      <c r="F1119" s="30" t="s">
        <v>260</v>
      </c>
      <c r="G1119" s="10"/>
      <c r="H1119" s="10"/>
      <c r="I1119" s="63">
        <v>235.39000000000001</v>
      </c>
      <c r="J1119" s="10"/>
      <c r="K1119" s="10"/>
      <c r="L1119" s="262">
        <f t="shared" si="169"/>
        <v>245.95</v>
      </c>
      <c r="M1119" s="10"/>
      <c r="N1119" s="63"/>
      <c r="O1119" s="221">
        <f>IF(P1119="Yes",'MD Rates'!$H$1,R1119)</f>
        <v>44652</v>
      </c>
      <c r="P1119" s="11" t="str">
        <f t="shared" si="167"/>
        <v>Yes</v>
      </c>
      <c r="R1119" s="256">
        <v>44287</v>
      </c>
      <c r="T1119" s="64"/>
      <c r="U1119" s="64"/>
      <c r="V1119" s="64"/>
    </row>
    <row r="1120" spans="1:22" x14ac:dyDescent="0.25">
      <c r="A1120" s="103" t="s">
        <v>780</v>
      </c>
      <c r="B1120" s="106" t="s">
        <v>1014</v>
      </c>
      <c r="C1120" s="107" t="s">
        <v>778</v>
      </c>
      <c r="D1120" s="103" t="s">
        <v>1259</v>
      </c>
      <c r="E1120" s="103"/>
      <c r="F1120" s="30" t="s">
        <v>261</v>
      </c>
      <c r="G1120" s="10"/>
      <c r="H1120" s="10"/>
      <c r="I1120" s="63">
        <v>143.59</v>
      </c>
      <c r="J1120" s="10"/>
      <c r="K1120" s="10"/>
      <c r="L1120" s="262">
        <f t="shared" si="169"/>
        <v>150.05000000000001</v>
      </c>
      <c r="M1120" s="10"/>
      <c r="N1120" s="63"/>
      <c r="O1120" s="221">
        <f>IF(P1120="Yes",'MD Rates'!$H$1,R1120)</f>
        <v>44652</v>
      </c>
      <c r="P1120" s="11" t="str">
        <f t="shared" si="167"/>
        <v>Yes</v>
      </c>
      <c r="R1120" s="256">
        <v>44287</v>
      </c>
      <c r="T1120" s="64"/>
      <c r="U1120" s="64"/>
      <c r="V1120" s="64"/>
    </row>
    <row r="1121" spans="1:22" x14ac:dyDescent="0.25">
      <c r="A1121" s="103" t="s">
        <v>780</v>
      </c>
      <c r="B1121" s="106" t="s">
        <v>1014</v>
      </c>
      <c r="C1121" s="107" t="s">
        <v>778</v>
      </c>
      <c r="D1121" s="103" t="s">
        <v>1259</v>
      </c>
      <c r="E1121" s="103"/>
      <c r="F1121" s="30" t="s">
        <v>262</v>
      </c>
      <c r="G1121" s="10"/>
      <c r="H1121" s="10"/>
      <c r="I1121" s="63">
        <v>141.23000000000002</v>
      </c>
      <c r="J1121" s="10"/>
      <c r="K1121" s="10"/>
      <c r="L1121" s="262">
        <f t="shared" si="169"/>
        <v>147.57</v>
      </c>
      <c r="M1121" s="10"/>
      <c r="N1121" s="63"/>
      <c r="O1121" s="221">
        <f>IF(P1121="Yes",'MD Rates'!$H$1,R1121)</f>
        <v>44652</v>
      </c>
      <c r="P1121" s="11" t="str">
        <f t="shared" si="167"/>
        <v>Yes</v>
      </c>
      <c r="R1121" s="256">
        <v>44287</v>
      </c>
      <c r="T1121" s="64"/>
      <c r="U1121" s="64"/>
      <c r="V1121" s="64"/>
    </row>
    <row r="1122" spans="1:22" x14ac:dyDescent="0.25">
      <c r="A1122" s="103" t="s">
        <v>780</v>
      </c>
      <c r="B1122" s="106" t="s">
        <v>1014</v>
      </c>
      <c r="C1122" s="107" t="s">
        <v>778</v>
      </c>
      <c r="D1122" s="103" t="s">
        <v>1259</v>
      </c>
      <c r="E1122" s="103"/>
      <c r="F1122" s="30" t="s">
        <v>263</v>
      </c>
      <c r="G1122" s="10"/>
      <c r="H1122" s="10"/>
      <c r="I1122" s="63">
        <v>188.3</v>
      </c>
      <c r="J1122" s="10"/>
      <c r="K1122" s="10"/>
      <c r="L1122" s="262">
        <f t="shared" si="169"/>
        <v>196.76</v>
      </c>
      <c r="M1122" s="10"/>
      <c r="N1122" s="63"/>
      <c r="O1122" s="221">
        <f>IF(P1122="Yes",'MD Rates'!$H$1,R1122)</f>
        <v>44652</v>
      </c>
      <c r="P1122" s="11" t="str">
        <f t="shared" si="167"/>
        <v>Yes</v>
      </c>
      <c r="R1122" s="256">
        <v>44287</v>
      </c>
      <c r="T1122" s="64"/>
      <c r="U1122" s="64"/>
      <c r="V1122" s="64"/>
    </row>
    <row r="1123" spans="1:22" x14ac:dyDescent="0.25">
      <c r="A1123" s="103" t="s">
        <v>780</v>
      </c>
      <c r="B1123" s="106" t="s">
        <v>1014</v>
      </c>
      <c r="C1123" s="107" t="s">
        <v>778</v>
      </c>
      <c r="D1123" s="103" t="s">
        <v>1259</v>
      </c>
      <c r="E1123" s="103"/>
      <c r="F1123" s="30" t="s">
        <v>264</v>
      </c>
      <c r="G1123" s="10"/>
      <c r="H1123" s="10"/>
      <c r="I1123" s="63">
        <v>188.3</v>
      </c>
      <c r="J1123" s="10"/>
      <c r="K1123" s="10"/>
      <c r="L1123" s="262">
        <f t="shared" si="169"/>
        <v>196.76</v>
      </c>
      <c r="M1123" s="10"/>
      <c r="N1123" s="63"/>
      <c r="O1123" s="221">
        <f>IF(P1123="Yes",'MD Rates'!$H$1,R1123)</f>
        <v>44652</v>
      </c>
      <c r="P1123" s="11" t="str">
        <f t="shared" si="167"/>
        <v>Yes</v>
      </c>
      <c r="R1123" s="256">
        <v>44287</v>
      </c>
      <c r="T1123" s="64"/>
      <c r="U1123" s="64"/>
      <c r="V1123" s="64"/>
    </row>
    <row r="1124" spans="1:22" x14ac:dyDescent="0.25">
      <c r="A1124" s="103" t="s">
        <v>780</v>
      </c>
      <c r="B1124" s="106" t="s">
        <v>1014</v>
      </c>
      <c r="C1124" s="107" t="s">
        <v>778</v>
      </c>
      <c r="D1124" s="103" t="s">
        <v>1259</v>
      </c>
      <c r="E1124" s="103"/>
      <c r="F1124" s="30" t="s">
        <v>265</v>
      </c>
      <c r="G1124" s="10"/>
      <c r="H1124" s="10"/>
      <c r="I1124" s="63">
        <v>282.45999999999998</v>
      </c>
      <c r="J1124" s="10"/>
      <c r="K1124" s="10"/>
      <c r="L1124" s="262">
        <f t="shared" si="169"/>
        <v>295.17</v>
      </c>
      <c r="M1124" s="10"/>
      <c r="N1124" s="63"/>
      <c r="O1124" s="221">
        <f>IF(P1124="Yes",'MD Rates'!$H$1,R1124)</f>
        <v>44652</v>
      </c>
      <c r="P1124" s="11" t="str">
        <f t="shared" si="167"/>
        <v>Yes</v>
      </c>
      <c r="R1124" s="256">
        <v>44287</v>
      </c>
      <c r="T1124" s="64"/>
      <c r="U1124" s="64"/>
      <c r="V1124" s="64"/>
    </row>
    <row r="1125" spans="1:22" x14ac:dyDescent="0.25">
      <c r="A1125" s="103" t="s">
        <v>780</v>
      </c>
      <c r="B1125" s="106" t="s">
        <v>1014</v>
      </c>
      <c r="C1125" s="107" t="s">
        <v>778</v>
      </c>
      <c r="D1125" s="103" t="s">
        <v>1259</v>
      </c>
      <c r="E1125" s="103"/>
      <c r="F1125" s="30" t="s">
        <v>266</v>
      </c>
      <c r="G1125" s="10"/>
      <c r="H1125" s="10"/>
      <c r="I1125" s="63">
        <v>94.15</v>
      </c>
      <c r="J1125" s="10"/>
      <c r="K1125" s="10"/>
      <c r="L1125" s="262">
        <f t="shared" si="169"/>
        <v>98.38</v>
      </c>
      <c r="M1125" s="10"/>
      <c r="N1125" s="63"/>
      <c r="O1125" s="221">
        <f>IF(P1125="Yes",'MD Rates'!$H$1,R1125)</f>
        <v>44652</v>
      </c>
      <c r="P1125" s="11" t="str">
        <f t="shared" si="167"/>
        <v>Yes</v>
      </c>
      <c r="R1125" s="256">
        <v>44287</v>
      </c>
      <c r="T1125" s="64"/>
      <c r="U1125" s="64"/>
      <c r="V1125" s="64"/>
    </row>
    <row r="1126" spans="1:22" x14ac:dyDescent="0.25">
      <c r="A1126" s="103" t="s">
        <v>780</v>
      </c>
      <c r="B1126" s="106" t="s">
        <v>1014</v>
      </c>
      <c r="C1126" s="107" t="s">
        <v>778</v>
      </c>
      <c r="D1126" s="103" t="s">
        <v>1259</v>
      </c>
      <c r="E1126" s="103"/>
      <c r="F1126" s="30" t="s">
        <v>267</v>
      </c>
      <c r="G1126" s="10"/>
      <c r="H1126" s="10"/>
      <c r="I1126" s="63">
        <v>117.73</v>
      </c>
      <c r="J1126" s="10"/>
      <c r="K1126" s="10"/>
      <c r="L1126" s="262">
        <f t="shared" si="169"/>
        <v>123.03</v>
      </c>
      <c r="M1126" s="10"/>
      <c r="N1126" s="63"/>
      <c r="O1126" s="221">
        <f>IF(P1126="Yes",'MD Rates'!$H$1,R1126)</f>
        <v>44652</v>
      </c>
      <c r="P1126" s="11" t="str">
        <f t="shared" si="167"/>
        <v>Yes</v>
      </c>
      <c r="R1126" s="256">
        <v>44287</v>
      </c>
      <c r="T1126" s="64"/>
      <c r="U1126" s="64"/>
      <c r="V1126" s="64"/>
    </row>
    <row r="1127" spans="1:22" x14ac:dyDescent="0.25">
      <c r="A1127" s="103" t="s">
        <v>780</v>
      </c>
      <c r="B1127" s="106" t="s">
        <v>1014</v>
      </c>
      <c r="C1127" s="107" t="s">
        <v>778</v>
      </c>
      <c r="D1127" s="103" t="s">
        <v>1259</v>
      </c>
      <c r="E1127" s="103"/>
      <c r="F1127" s="30" t="s">
        <v>268</v>
      </c>
      <c r="G1127" s="10"/>
      <c r="H1127" s="10"/>
      <c r="I1127" s="63">
        <v>141.31</v>
      </c>
      <c r="J1127" s="10"/>
      <c r="K1127" s="10"/>
      <c r="L1127" s="262">
        <f t="shared" si="169"/>
        <v>147.68</v>
      </c>
      <c r="M1127" s="10"/>
      <c r="N1127" s="63"/>
      <c r="O1127" s="221">
        <f>IF(P1127="Yes",'MD Rates'!$H$1,R1127)</f>
        <v>44652</v>
      </c>
      <c r="P1127" s="11" t="str">
        <f t="shared" si="167"/>
        <v>Yes</v>
      </c>
      <c r="R1127" s="256">
        <v>44287</v>
      </c>
      <c r="T1127" s="64"/>
      <c r="U1127" s="64"/>
      <c r="V1127" s="64"/>
    </row>
    <row r="1128" spans="1:22" x14ac:dyDescent="0.25">
      <c r="A1128" s="103" t="s">
        <v>780</v>
      </c>
      <c r="B1128" s="106" t="s">
        <v>1014</v>
      </c>
      <c r="C1128" s="107" t="s">
        <v>778</v>
      </c>
      <c r="D1128" s="103" t="s">
        <v>1259</v>
      </c>
      <c r="E1128" s="103"/>
      <c r="F1128" s="30" t="s">
        <v>269</v>
      </c>
      <c r="G1128" s="10"/>
      <c r="H1128" s="10"/>
      <c r="I1128" s="63">
        <v>164.89</v>
      </c>
      <c r="J1128" s="10"/>
      <c r="K1128" s="10"/>
      <c r="L1128" s="262">
        <f t="shared" si="169"/>
        <v>172.32999999999998</v>
      </c>
      <c r="M1128" s="10"/>
      <c r="N1128" s="63"/>
      <c r="O1128" s="221">
        <f>IF(P1128="Yes",'MD Rates'!$H$1,R1128)</f>
        <v>44652</v>
      </c>
      <c r="P1128" s="11" t="str">
        <f t="shared" si="167"/>
        <v>Yes</v>
      </c>
      <c r="R1128" s="256">
        <v>44287</v>
      </c>
      <c r="T1128" s="64"/>
      <c r="U1128" s="64"/>
      <c r="V1128" s="64"/>
    </row>
    <row r="1129" spans="1:22" x14ac:dyDescent="0.25">
      <c r="A1129" s="103" t="s">
        <v>780</v>
      </c>
      <c r="B1129" s="106" t="s">
        <v>1014</v>
      </c>
      <c r="C1129" s="107" t="s">
        <v>778</v>
      </c>
      <c r="D1129" s="103" t="s">
        <v>1259</v>
      </c>
      <c r="E1129" s="103"/>
      <c r="F1129" s="30" t="s">
        <v>270</v>
      </c>
      <c r="G1129" s="10"/>
      <c r="H1129" s="10"/>
      <c r="I1129" s="63">
        <v>122.67</v>
      </c>
      <c r="J1129" s="10"/>
      <c r="K1129" s="10"/>
      <c r="L1129" s="262">
        <f t="shared" si="169"/>
        <v>128.19</v>
      </c>
      <c r="M1129" s="10"/>
      <c r="N1129" s="63"/>
      <c r="O1129" s="221">
        <f>IF(P1129="Yes",'MD Rates'!$H$1,R1129)</f>
        <v>44652</v>
      </c>
      <c r="P1129" s="11" t="str">
        <f t="shared" si="167"/>
        <v>Yes</v>
      </c>
      <c r="R1129" s="256">
        <v>44287</v>
      </c>
      <c r="T1129" s="64"/>
      <c r="U1129" s="64"/>
      <c r="V1129" s="64"/>
    </row>
    <row r="1130" spans="1:22" x14ac:dyDescent="0.25">
      <c r="A1130" s="103" t="s">
        <v>780</v>
      </c>
      <c r="B1130" s="106" t="s">
        <v>1014</v>
      </c>
      <c r="C1130" s="107" t="s">
        <v>778</v>
      </c>
      <c r="D1130" s="103" t="s">
        <v>1259</v>
      </c>
      <c r="E1130" s="103"/>
      <c r="F1130" s="30" t="s">
        <v>271</v>
      </c>
      <c r="G1130" s="10"/>
      <c r="H1130" s="10"/>
      <c r="I1130" s="63">
        <v>141.23000000000002</v>
      </c>
      <c r="J1130" s="10"/>
      <c r="K1130" s="10"/>
      <c r="L1130" s="262">
        <f t="shared" si="169"/>
        <v>147.57</v>
      </c>
      <c r="M1130" s="10"/>
      <c r="N1130" s="63"/>
      <c r="O1130" s="221">
        <f>IF(P1130="Yes",'MD Rates'!$H$1,R1130)</f>
        <v>44652</v>
      </c>
      <c r="P1130" s="11" t="str">
        <f t="shared" si="167"/>
        <v>Yes</v>
      </c>
      <c r="R1130" s="256">
        <v>44287</v>
      </c>
      <c r="T1130" s="64"/>
      <c r="U1130" s="64"/>
      <c r="V1130" s="64"/>
    </row>
    <row r="1131" spans="1:22" x14ac:dyDescent="0.25">
      <c r="A1131" s="103" t="s">
        <v>780</v>
      </c>
      <c r="B1131" s="106" t="s">
        <v>1014</v>
      </c>
      <c r="C1131" s="107" t="s">
        <v>778</v>
      </c>
      <c r="D1131" s="103" t="s">
        <v>1259</v>
      </c>
      <c r="E1131" s="103"/>
      <c r="F1131" s="30" t="s">
        <v>272</v>
      </c>
      <c r="G1131" s="10"/>
      <c r="H1131" s="10"/>
      <c r="I1131" s="63">
        <v>188.31</v>
      </c>
      <c r="J1131" s="10"/>
      <c r="K1131" s="10"/>
      <c r="L1131" s="262">
        <f t="shared" si="169"/>
        <v>196.76</v>
      </c>
      <c r="M1131" s="10"/>
      <c r="N1131" s="63"/>
      <c r="O1131" s="221">
        <f>IF(P1131="Yes",'MD Rates'!$H$1,R1131)</f>
        <v>44652</v>
      </c>
      <c r="P1131" s="11" t="str">
        <f t="shared" si="167"/>
        <v>Yes</v>
      </c>
      <c r="R1131" s="256">
        <v>44287</v>
      </c>
      <c r="T1131" s="64"/>
      <c r="U1131" s="64"/>
      <c r="V1131" s="64"/>
    </row>
    <row r="1132" spans="1:22" x14ac:dyDescent="0.25">
      <c r="A1132" s="103" t="s">
        <v>780</v>
      </c>
      <c r="B1132" s="106" t="s">
        <v>1014</v>
      </c>
      <c r="C1132" s="107" t="s">
        <v>778</v>
      </c>
      <c r="D1132" s="103" t="s">
        <v>1259</v>
      </c>
      <c r="E1132" s="103"/>
      <c r="F1132" s="30" t="s">
        <v>273</v>
      </c>
      <c r="G1132" s="10"/>
      <c r="H1132" s="10"/>
      <c r="I1132" s="63">
        <v>164.81</v>
      </c>
      <c r="J1132" s="10"/>
      <c r="K1132" s="10"/>
      <c r="L1132" s="262">
        <f t="shared" si="169"/>
        <v>172.22</v>
      </c>
      <c r="M1132" s="10"/>
      <c r="N1132" s="63"/>
      <c r="O1132" s="221">
        <f>IF(P1132="Yes",'MD Rates'!$H$1,R1132)</f>
        <v>44652</v>
      </c>
      <c r="P1132" s="11" t="str">
        <f t="shared" si="167"/>
        <v>Yes</v>
      </c>
      <c r="R1132" s="256">
        <v>44287</v>
      </c>
      <c r="T1132" s="64"/>
      <c r="U1132" s="64"/>
      <c r="V1132" s="64"/>
    </row>
    <row r="1133" spans="1:22" x14ac:dyDescent="0.25">
      <c r="A1133" s="103" t="s">
        <v>780</v>
      </c>
      <c r="B1133" s="106" t="s">
        <v>1014</v>
      </c>
      <c r="C1133" s="107" t="s">
        <v>778</v>
      </c>
      <c r="D1133" s="103" t="s">
        <v>1259</v>
      </c>
      <c r="E1133" s="103"/>
      <c r="F1133" s="30" t="s">
        <v>274</v>
      </c>
      <c r="G1133" s="10"/>
      <c r="H1133" s="10"/>
      <c r="I1133" s="63">
        <v>188.39000000000001</v>
      </c>
      <c r="J1133" s="10"/>
      <c r="K1133" s="10"/>
      <c r="L1133" s="262">
        <f t="shared" si="169"/>
        <v>196.87</v>
      </c>
      <c r="M1133" s="10"/>
      <c r="N1133" s="63"/>
      <c r="O1133" s="221">
        <f>IF(P1133="Yes",'MD Rates'!$H$1,R1133)</f>
        <v>44652</v>
      </c>
      <c r="P1133" s="11" t="str">
        <f t="shared" si="167"/>
        <v>Yes</v>
      </c>
      <c r="R1133" s="256">
        <v>44287</v>
      </c>
      <c r="T1133" s="64"/>
      <c r="U1133" s="64"/>
      <c r="V1133" s="64"/>
    </row>
    <row r="1134" spans="1:22" x14ac:dyDescent="0.25">
      <c r="A1134" s="103" t="s">
        <v>780</v>
      </c>
      <c r="B1134" s="106" t="s">
        <v>1014</v>
      </c>
      <c r="C1134" s="107" t="s">
        <v>778</v>
      </c>
      <c r="D1134" s="103" t="s">
        <v>1259</v>
      </c>
      <c r="E1134" s="103"/>
      <c r="F1134" s="30" t="s">
        <v>275</v>
      </c>
      <c r="G1134" s="10"/>
      <c r="H1134" s="10"/>
      <c r="I1134" s="63">
        <v>211.97000000000003</v>
      </c>
      <c r="J1134" s="10"/>
      <c r="K1134" s="10"/>
      <c r="L1134" s="262">
        <f t="shared" si="169"/>
        <v>221.51999999999998</v>
      </c>
      <c r="M1134" s="10"/>
      <c r="N1134" s="63"/>
      <c r="O1134" s="221">
        <f>IF(P1134="Yes",'MD Rates'!$H$1,R1134)</f>
        <v>44652</v>
      </c>
      <c r="P1134" s="11" t="str">
        <f t="shared" si="167"/>
        <v>Yes</v>
      </c>
      <c r="R1134" s="256">
        <v>44287</v>
      </c>
      <c r="T1134" s="64"/>
      <c r="U1134" s="64"/>
      <c r="V1134" s="64"/>
    </row>
    <row r="1135" spans="1:22" x14ac:dyDescent="0.25">
      <c r="A1135" s="103" t="s">
        <v>780</v>
      </c>
      <c r="B1135" s="106" t="s">
        <v>1014</v>
      </c>
      <c r="C1135" s="107" t="s">
        <v>778</v>
      </c>
      <c r="D1135" s="103" t="s">
        <v>1259</v>
      </c>
      <c r="E1135" s="103"/>
      <c r="F1135" s="30" t="s">
        <v>276</v>
      </c>
      <c r="G1135" s="10"/>
      <c r="H1135" s="10"/>
      <c r="I1135" s="63">
        <v>188.3</v>
      </c>
      <c r="J1135" s="10"/>
      <c r="K1135" s="10"/>
      <c r="L1135" s="262">
        <f t="shared" si="169"/>
        <v>196.76</v>
      </c>
      <c r="M1135" s="10"/>
      <c r="N1135" s="63"/>
      <c r="O1135" s="221">
        <f>IF(P1135="Yes",'MD Rates'!$H$1,R1135)</f>
        <v>44652</v>
      </c>
      <c r="P1135" s="11" t="str">
        <f t="shared" si="167"/>
        <v>Yes</v>
      </c>
      <c r="R1135" s="256">
        <v>44287</v>
      </c>
      <c r="T1135" s="64"/>
      <c r="U1135" s="64"/>
      <c r="V1135" s="64"/>
    </row>
    <row r="1136" spans="1:22" x14ac:dyDescent="0.25">
      <c r="A1136" s="103" t="s">
        <v>780</v>
      </c>
      <c r="B1136" s="106" t="s">
        <v>1014</v>
      </c>
      <c r="C1136" s="107" t="s">
        <v>778</v>
      </c>
      <c r="D1136" s="103" t="s">
        <v>1259</v>
      </c>
      <c r="E1136" s="103"/>
      <c r="F1136" s="30" t="s">
        <v>277</v>
      </c>
      <c r="G1136" s="10"/>
      <c r="H1136" s="10"/>
      <c r="I1136" s="63">
        <v>211.88</v>
      </c>
      <c r="J1136" s="10"/>
      <c r="K1136" s="10"/>
      <c r="L1136" s="262">
        <f t="shared" si="169"/>
        <v>221.41</v>
      </c>
      <c r="M1136" s="10"/>
      <c r="N1136" s="63"/>
      <c r="O1136" s="221">
        <f>IF(P1136="Yes",'MD Rates'!$H$1,R1136)</f>
        <v>44652</v>
      </c>
      <c r="P1136" s="11" t="str">
        <f t="shared" si="167"/>
        <v>Yes</v>
      </c>
      <c r="R1136" s="256">
        <v>44287</v>
      </c>
      <c r="T1136" s="64"/>
      <c r="U1136" s="64"/>
      <c r="V1136" s="64"/>
    </row>
    <row r="1137" spans="1:22" x14ac:dyDescent="0.25">
      <c r="A1137" s="103" t="s">
        <v>780</v>
      </c>
      <c r="B1137" s="106" t="s">
        <v>1014</v>
      </c>
      <c r="C1137" s="107" t="s">
        <v>778</v>
      </c>
      <c r="D1137" s="103" t="s">
        <v>1259</v>
      </c>
      <c r="E1137" s="103"/>
      <c r="F1137" s="30" t="s">
        <v>278</v>
      </c>
      <c r="G1137" s="10"/>
      <c r="H1137" s="10"/>
      <c r="I1137" s="63">
        <v>235.46</v>
      </c>
      <c r="J1137" s="10"/>
      <c r="K1137" s="10"/>
      <c r="L1137" s="262">
        <f t="shared" si="169"/>
        <v>246.06</v>
      </c>
      <c r="M1137" s="10"/>
      <c r="N1137" s="63"/>
      <c r="O1137" s="221">
        <f>IF(P1137="Yes",'MD Rates'!$H$1,R1137)</f>
        <v>44652</v>
      </c>
      <c r="P1137" s="11" t="str">
        <f t="shared" si="167"/>
        <v>Yes</v>
      </c>
      <c r="R1137" s="256">
        <v>44287</v>
      </c>
      <c r="T1137" s="64"/>
      <c r="U1137" s="64"/>
      <c r="V1137" s="64"/>
    </row>
    <row r="1138" spans="1:22" x14ac:dyDescent="0.25">
      <c r="A1138" s="103" t="s">
        <v>780</v>
      </c>
      <c r="B1138" s="106" t="s">
        <v>1014</v>
      </c>
      <c r="C1138" s="107" t="s">
        <v>778</v>
      </c>
      <c r="D1138" s="103" t="s">
        <v>1259</v>
      </c>
      <c r="E1138" s="103"/>
      <c r="F1138" s="30" t="s">
        <v>279</v>
      </c>
      <c r="G1138" s="10"/>
      <c r="H1138" s="10"/>
      <c r="I1138" s="63">
        <v>259.04000000000002</v>
      </c>
      <c r="J1138" s="10"/>
      <c r="K1138" s="10"/>
      <c r="L1138" s="262">
        <f t="shared" si="169"/>
        <v>270.70999999999998</v>
      </c>
      <c r="M1138" s="10"/>
      <c r="N1138" s="63"/>
      <c r="O1138" s="221">
        <f>IF(P1138="Yes",'MD Rates'!$H$1,R1138)</f>
        <v>44652</v>
      </c>
      <c r="P1138" s="11" t="str">
        <f t="shared" si="167"/>
        <v>Yes</v>
      </c>
      <c r="R1138" s="256">
        <v>44287</v>
      </c>
      <c r="T1138" s="64"/>
      <c r="U1138" s="64"/>
      <c r="V1138" s="64"/>
    </row>
    <row r="1139" spans="1:22" x14ac:dyDescent="0.25">
      <c r="A1139" s="103" t="s">
        <v>780</v>
      </c>
      <c r="B1139" s="106" t="s">
        <v>1014</v>
      </c>
      <c r="C1139" s="107" t="s">
        <v>778</v>
      </c>
      <c r="D1139" s="103" t="s">
        <v>1259</v>
      </c>
      <c r="E1139" s="103"/>
      <c r="F1139" s="30" t="s">
        <v>280</v>
      </c>
      <c r="G1139" s="10"/>
      <c r="H1139" s="10"/>
      <c r="I1139" s="63">
        <v>47.08</v>
      </c>
      <c r="J1139" s="10"/>
      <c r="K1139" s="10"/>
      <c r="L1139" s="262">
        <f t="shared" si="169"/>
        <v>49.19</v>
      </c>
      <c r="M1139" s="10"/>
      <c r="N1139" s="63"/>
      <c r="O1139" s="221">
        <f>IF(P1139="Yes",'MD Rates'!$H$1,R1139)</f>
        <v>44652</v>
      </c>
      <c r="P1139" s="11" t="str">
        <f t="shared" si="167"/>
        <v>Yes</v>
      </c>
      <c r="R1139" s="256">
        <v>44287</v>
      </c>
      <c r="T1139" s="64"/>
      <c r="U1139" s="64"/>
      <c r="V1139" s="64"/>
    </row>
    <row r="1140" spans="1:22" x14ac:dyDescent="0.25">
      <c r="A1140" s="103" t="s">
        <v>780</v>
      </c>
      <c r="B1140" s="106" t="s">
        <v>1014</v>
      </c>
      <c r="C1140" s="227" t="s">
        <v>779</v>
      </c>
      <c r="D1140" s="103"/>
      <c r="E1140" s="103"/>
      <c r="F1140" s="30" t="s">
        <v>257</v>
      </c>
      <c r="G1140" s="10"/>
      <c r="H1140" s="10"/>
      <c r="I1140" s="63">
        <v>94.15</v>
      </c>
      <c r="J1140" s="10"/>
      <c r="K1140" s="10"/>
      <c r="L1140" s="262">
        <f t="shared" ref="L1140:L1163" si="170">L1020</f>
        <v>98.38</v>
      </c>
      <c r="M1140" s="10"/>
      <c r="N1140" s="63"/>
      <c r="O1140" s="221">
        <f>IF(P1140="Yes",'MD Rates'!$H$1,R1140)</f>
        <v>44652</v>
      </c>
      <c r="P1140" s="11" t="str">
        <f t="shared" si="167"/>
        <v>Yes</v>
      </c>
      <c r="R1140" s="256">
        <v>44287</v>
      </c>
      <c r="T1140" s="64"/>
      <c r="U1140" s="64"/>
      <c r="V1140" s="64"/>
    </row>
    <row r="1141" spans="1:22" x14ac:dyDescent="0.25">
      <c r="A1141" s="103" t="s">
        <v>780</v>
      </c>
      <c r="B1141" s="106" t="s">
        <v>1014</v>
      </c>
      <c r="C1141" s="227" t="s">
        <v>779</v>
      </c>
      <c r="D1141" s="103"/>
      <c r="E1141" s="103"/>
      <c r="F1141" s="30" t="s">
        <v>258</v>
      </c>
      <c r="G1141" s="10"/>
      <c r="H1141" s="10"/>
      <c r="I1141" s="63">
        <v>141.23000000000002</v>
      </c>
      <c r="J1141" s="10"/>
      <c r="K1141" s="10"/>
      <c r="L1141" s="262">
        <f t="shared" si="170"/>
        <v>147.57</v>
      </c>
      <c r="M1141" s="10"/>
      <c r="N1141" s="63"/>
      <c r="O1141" s="221">
        <f>IF(P1141="Yes",'MD Rates'!$H$1,R1141)</f>
        <v>44652</v>
      </c>
      <c r="P1141" s="11" t="str">
        <f t="shared" si="167"/>
        <v>Yes</v>
      </c>
      <c r="R1141" s="256">
        <v>44287</v>
      </c>
      <c r="T1141" s="64"/>
      <c r="U1141" s="64"/>
      <c r="V1141" s="64"/>
    </row>
    <row r="1142" spans="1:22" x14ac:dyDescent="0.25">
      <c r="A1142" s="103" t="s">
        <v>780</v>
      </c>
      <c r="B1142" s="106" t="s">
        <v>1014</v>
      </c>
      <c r="C1142" s="227" t="s">
        <v>779</v>
      </c>
      <c r="D1142" s="103"/>
      <c r="E1142" s="103"/>
      <c r="F1142" s="30" t="s">
        <v>259</v>
      </c>
      <c r="G1142" s="10"/>
      <c r="H1142" s="10"/>
      <c r="I1142" s="63">
        <v>188.31</v>
      </c>
      <c r="J1142" s="10"/>
      <c r="K1142" s="10"/>
      <c r="L1142" s="262">
        <f t="shared" si="170"/>
        <v>196.76</v>
      </c>
      <c r="M1142" s="10"/>
      <c r="N1142" s="63"/>
      <c r="O1142" s="221">
        <f>IF(P1142="Yes",'MD Rates'!$H$1,R1142)</f>
        <v>44652</v>
      </c>
      <c r="P1142" s="11" t="str">
        <f t="shared" si="167"/>
        <v>Yes</v>
      </c>
      <c r="R1142" s="256">
        <v>44287</v>
      </c>
      <c r="T1142" s="64"/>
      <c r="U1142" s="64"/>
      <c r="V1142" s="64"/>
    </row>
    <row r="1143" spans="1:22" x14ac:dyDescent="0.25">
      <c r="A1143" s="103" t="s">
        <v>780</v>
      </c>
      <c r="B1143" s="106" t="s">
        <v>1014</v>
      </c>
      <c r="C1143" s="227" t="s">
        <v>779</v>
      </c>
      <c r="D1143" s="103"/>
      <c r="E1143" s="103"/>
      <c r="F1143" s="30" t="s">
        <v>260</v>
      </c>
      <c r="G1143" s="10"/>
      <c r="H1143" s="10"/>
      <c r="I1143" s="63">
        <v>235.39000000000001</v>
      </c>
      <c r="J1143" s="10"/>
      <c r="K1143" s="10"/>
      <c r="L1143" s="262">
        <f t="shared" si="170"/>
        <v>245.95</v>
      </c>
      <c r="M1143" s="10"/>
      <c r="N1143" s="63"/>
      <c r="O1143" s="221">
        <f>IF(P1143="Yes",'MD Rates'!$H$1,R1143)</f>
        <v>44652</v>
      </c>
      <c r="P1143" s="11" t="str">
        <f t="shared" si="167"/>
        <v>Yes</v>
      </c>
      <c r="R1143" s="256">
        <v>44287</v>
      </c>
      <c r="T1143" s="64"/>
      <c r="U1143" s="64"/>
      <c r="V1143" s="64"/>
    </row>
    <row r="1144" spans="1:22" x14ac:dyDescent="0.25">
      <c r="A1144" s="103" t="s">
        <v>780</v>
      </c>
      <c r="B1144" s="106" t="s">
        <v>1014</v>
      </c>
      <c r="C1144" s="227" t="s">
        <v>779</v>
      </c>
      <c r="D1144" s="103"/>
      <c r="E1144" s="103"/>
      <c r="F1144" s="30" t="s">
        <v>261</v>
      </c>
      <c r="G1144" s="10"/>
      <c r="H1144" s="10"/>
      <c r="I1144" s="63">
        <v>143.59</v>
      </c>
      <c r="J1144" s="10"/>
      <c r="K1144" s="10"/>
      <c r="L1144" s="262">
        <f t="shared" si="170"/>
        <v>150.05000000000001</v>
      </c>
      <c r="M1144" s="10"/>
      <c r="N1144" s="63"/>
      <c r="O1144" s="221">
        <f>IF(P1144="Yes",'MD Rates'!$H$1,R1144)</f>
        <v>44652</v>
      </c>
      <c r="P1144" s="11" t="str">
        <f t="shared" si="167"/>
        <v>Yes</v>
      </c>
      <c r="R1144" s="256">
        <v>44287</v>
      </c>
      <c r="T1144" s="64"/>
      <c r="U1144" s="64"/>
      <c r="V1144" s="64"/>
    </row>
    <row r="1145" spans="1:22" x14ac:dyDescent="0.25">
      <c r="A1145" s="103" t="s">
        <v>780</v>
      </c>
      <c r="B1145" s="106" t="s">
        <v>1014</v>
      </c>
      <c r="C1145" s="227" t="s">
        <v>779</v>
      </c>
      <c r="D1145" s="103"/>
      <c r="E1145" s="103"/>
      <c r="F1145" s="30" t="s">
        <v>262</v>
      </c>
      <c r="G1145" s="10"/>
      <c r="H1145" s="10"/>
      <c r="I1145" s="63">
        <v>141.23000000000002</v>
      </c>
      <c r="J1145" s="10"/>
      <c r="K1145" s="10"/>
      <c r="L1145" s="262">
        <f t="shared" si="170"/>
        <v>147.57</v>
      </c>
      <c r="M1145" s="10"/>
      <c r="N1145" s="63"/>
      <c r="O1145" s="221">
        <f>IF(P1145="Yes",'MD Rates'!$H$1,R1145)</f>
        <v>44652</v>
      </c>
      <c r="P1145" s="11" t="str">
        <f t="shared" si="167"/>
        <v>Yes</v>
      </c>
      <c r="R1145" s="256">
        <v>44287</v>
      </c>
      <c r="T1145" s="64"/>
      <c r="U1145" s="64"/>
      <c r="V1145" s="64"/>
    </row>
    <row r="1146" spans="1:22" x14ac:dyDescent="0.25">
      <c r="A1146" s="103" t="s">
        <v>780</v>
      </c>
      <c r="B1146" s="106" t="s">
        <v>1014</v>
      </c>
      <c r="C1146" s="227" t="s">
        <v>779</v>
      </c>
      <c r="D1146" s="103"/>
      <c r="E1146" s="103"/>
      <c r="F1146" s="30" t="s">
        <v>263</v>
      </c>
      <c r="G1146" s="10"/>
      <c r="H1146" s="10"/>
      <c r="I1146" s="63">
        <v>188.3</v>
      </c>
      <c r="J1146" s="10"/>
      <c r="K1146" s="10"/>
      <c r="L1146" s="262">
        <f t="shared" si="170"/>
        <v>196.76</v>
      </c>
      <c r="M1146" s="10"/>
      <c r="N1146" s="63"/>
      <c r="O1146" s="221">
        <f>IF(P1146="Yes",'MD Rates'!$H$1,R1146)</f>
        <v>44652</v>
      </c>
      <c r="P1146" s="11" t="str">
        <f t="shared" si="167"/>
        <v>Yes</v>
      </c>
      <c r="R1146" s="256">
        <v>44287</v>
      </c>
      <c r="T1146" s="64"/>
      <c r="U1146" s="64"/>
      <c r="V1146" s="64"/>
    </row>
    <row r="1147" spans="1:22" x14ac:dyDescent="0.25">
      <c r="A1147" s="103" t="s">
        <v>780</v>
      </c>
      <c r="B1147" s="106" t="s">
        <v>1014</v>
      </c>
      <c r="C1147" s="227" t="s">
        <v>779</v>
      </c>
      <c r="D1147" s="103"/>
      <c r="E1147" s="103"/>
      <c r="F1147" s="30" t="s">
        <v>264</v>
      </c>
      <c r="G1147" s="10"/>
      <c r="H1147" s="10"/>
      <c r="I1147" s="63">
        <v>188.3</v>
      </c>
      <c r="J1147" s="10"/>
      <c r="K1147" s="10"/>
      <c r="L1147" s="262">
        <f t="shared" si="170"/>
        <v>196.76</v>
      </c>
      <c r="M1147" s="10"/>
      <c r="N1147" s="63"/>
      <c r="O1147" s="221">
        <f>IF(P1147="Yes",'MD Rates'!$H$1,R1147)</f>
        <v>44652</v>
      </c>
      <c r="P1147" s="11" t="str">
        <f t="shared" si="167"/>
        <v>Yes</v>
      </c>
      <c r="R1147" s="256">
        <v>44287</v>
      </c>
      <c r="T1147" s="64"/>
      <c r="U1147" s="64"/>
      <c r="V1147" s="64"/>
    </row>
    <row r="1148" spans="1:22" x14ac:dyDescent="0.25">
      <c r="A1148" s="103" t="s">
        <v>780</v>
      </c>
      <c r="B1148" s="106" t="s">
        <v>1014</v>
      </c>
      <c r="C1148" s="227" t="s">
        <v>779</v>
      </c>
      <c r="D1148" s="103"/>
      <c r="E1148" s="103"/>
      <c r="F1148" s="30" t="s">
        <v>265</v>
      </c>
      <c r="G1148" s="10"/>
      <c r="H1148" s="10"/>
      <c r="I1148" s="63">
        <v>282.45999999999998</v>
      </c>
      <c r="J1148" s="10"/>
      <c r="K1148" s="10"/>
      <c r="L1148" s="262">
        <f t="shared" si="170"/>
        <v>295.17</v>
      </c>
      <c r="M1148" s="10"/>
      <c r="N1148" s="63"/>
      <c r="O1148" s="221">
        <f>IF(P1148="Yes",'MD Rates'!$H$1,R1148)</f>
        <v>44652</v>
      </c>
      <c r="P1148" s="11" t="str">
        <f t="shared" si="167"/>
        <v>Yes</v>
      </c>
      <c r="R1148" s="256">
        <v>44287</v>
      </c>
      <c r="T1148" s="64"/>
      <c r="U1148" s="64"/>
      <c r="V1148" s="64"/>
    </row>
    <row r="1149" spans="1:22" x14ac:dyDescent="0.25">
      <c r="A1149" s="103" t="s">
        <v>780</v>
      </c>
      <c r="B1149" s="106" t="s">
        <v>1014</v>
      </c>
      <c r="C1149" s="227" t="s">
        <v>779</v>
      </c>
      <c r="D1149" s="103"/>
      <c r="E1149" s="103"/>
      <c r="F1149" s="30" t="s">
        <v>266</v>
      </c>
      <c r="G1149" s="10"/>
      <c r="H1149" s="10"/>
      <c r="I1149" s="63">
        <v>94.15</v>
      </c>
      <c r="J1149" s="10"/>
      <c r="K1149" s="10"/>
      <c r="L1149" s="262">
        <f t="shared" si="170"/>
        <v>98.38</v>
      </c>
      <c r="M1149" s="10"/>
      <c r="N1149" s="63"/>
      <c r="O1149" s="221">
        <f>IF(P1149="Yes",'MD Rates'!$H$1,R1149)</f>
        <v>44652</v>
      </c>
      <c r="P1149" s="11" t="str">
        <f t="shared" si="167"/>
        <v>Yes</v>
      </c>
      <c r="R1149" s="256">
        <v>44287</v>
      </c>
      <c r="T1149" s="64"/>
      <c r="U1149" s="64"/>
      <c r="V1149" s="64"/>
    </row>
    <row r="1150" spans="1:22" x14ac:dyDescent="0.25">
      <c r="A1150" s="103" t="s">
        <v>780</v>
      </c>
      <c r="B1150" s="106" t="s">
        <v>1014</v>
      </c>
      <c r="C1150" s="227" t="s">
        <v>779</v>
      </c>
      <c r="D1150" s="103"/>
      <c r="E1150" s="103"/>
      <c r="F1150" s="30" t="s">
        <v>267</v>
      </c>
      <c r="G1150" s="10"/>
      <c r="H1150" s="10"/>
      <c r="I1150" s="63">
        <v>117.73</v>
      </c>
      <c r="J1150" s="10"/>
      <c r="K1150" s="10"/>
      <c r="L1150" s="262">
        <f t="shared" si="170"/>
        <v>123.03</v>
      </c>
      <c r="M1150" s="10"/>
      <c r="N1150" s="63"/>
      <c r="O1150" s="221">
        <f>IF(P1150="Yes",'MD Rates'!$H$1,R1150)</f>
        <v>44652</v>
      </c>
      <c r="P1150" s="11" t="str">
        <f t="shared" si="167"/>
        <v>Yes</v>
      </c>
      <c r="R1150" s="256">
        <v>44287</v>
      </c>
      <c r="T1150" s="64"/>
      <c r="U1150" s="64"/>
      <c r="V1150" s="64"/>
    </row>
    <row r="1151" spans="1:22" x14ac:dyDescent="0.25">
      <c r="A1151" s="103" t="s">
        <v>780</v>
      </c>
      <c r="B1151" s="106" t="s">
        <v>1014</v>
      </c>
      <c r="C1151" s="227" t="s">
        <v>779</v>
      </c>
      <c r="D1151" s="103"/>
      <c r="E1151" s="103"/>
      <c r="F1151" s="30" t="s">
        <v>268</v>
      </c>
      <c r="G1151" s="10"/>
      <c r="H1151" s="10"/>
      <c r="I1151" s="63">
        <v>141.31</v>
      </c>
      <c r="J1151" s="10"/>
      <c r="K1151" s="10"/>
      <c r="L1151" s="262">
        <f t="shared" si="170"/>
        <v>147.68</v>
      </c>
      <c r="M1151" s="10"/>
      <c r="N1151" s="63"/>
      <c r="O1151" s="221">
        <f>IF(P1151="Yes",'MD Rates'!$H$1,R1151)</f>
        <v>44652</v>
      </c>
      <c r="P1151" s="11" t="str">
        <f t="shared" si="167"/>
        <v>Yes</v>
      </c>
      <c r="R1151" s="256">
        <v>44287</v>
      </c>
      <c r="T1151" s="64"/>
      <c r="U1151" s="64"/>
      <c r="V1151" s="64"/>
    </row>
    <row r="1152" spans="1:22" x14ac:dyDescent="0.25">
      <c r="A1152" s="103" t="s">
        <v>780</v>
      </c>
      <c r="B1152" s="106" t="s">
        <v>1014</v>
      </c>
      <c r="C1152" s="227" t="s">
        <v>779</v>
      </c>
      <c r="D1152" s="103"/>
      <c r="E1152" s="103"/>
      <c r="F1152" s="30" t="s">
        <v>269</v>
      </c>
      <c r="G1152" s="10"/>
      <c r="H1152" s="10"/>
      <c r="I1152" s="63">
        <v>164.89</v>
      </c>
      <c r="J1152" s="10"/>
      <c r="K1152" s="10"/>
      <c r="L1152" s="262">
        <f t="shared" si="170"/>
        <v>172.32999999999998</v>
      </c>
      <c r="M1152" s="10"/>
      <c r="N1152" s="63"/>
      <c r="O1152" s="221">
        <f>IF(P1152="Yes",'MD Rates'!$H$1,R1152)</f>
        <v>44652</v>
      </c>
      <c r="P1152" s="11" t="str">
        <f t="shared" si="167"/>
        <v>Yes</v>
      </c>
      <c r="R1152" s="256">
        <v>44287</v>
      </c>
      <c r="T1152" s="64"/>
      <c r="U1152" s="64"/>
      <c r="V1152" s="64"/>
    </row>
    <row r="1153" spans="1:22" x14ac:dyDescent="0.25">
      <c r="A1153" s="103" t="s">
        <v>780</v>
      </c>
      <c r="B1153" s="106" t="s">
        <v>1014</v>
      </c>
      <c r="C1153" s="227" t="s">
        <v>779</v>
      </c>
      <c r="D1153" s="103"/>
      <c r="E1153" s="103"/>
      <c r="F1153" s="30" t="s">
        <v>270</v>
      </c>
      <c r="G1153" s="10"/>
      <c r="H1153" s="10"/>
      <c r="I1153" s="63">
        <v>122.67</v>
      </c>
      <c r="J1153" s="10"/>
      <c r="K1153" s="10"/>
      <c r="L1153" s="262">
        <f t="shared" si="170"/>
        <v>128.19</v>
      </c>
      <c r="M1153" s="10"/>
      <c r="N1153" s="63"/>
      <c r="O1153" s="221">
        <f>IF(P1153="Yes",'MD Rates'!$H$1,R1153)</f>
        <v>44652</v>
      </c>
      <c r="P1153" s="11" t="str">
        <f t="shared" si="167"/>
        <v>Yes</v>
      </c>
      <c r="R1153" s="256">
        <v>44287</v>
      </c>
      <c r="T1153" s="64"/>
      <c r="U1153" s="64"/>
      <c r="V1153" s="64"/>
    </row>
    <row r="1154" spans="1:22" x14ac:dyDescent="0.25">
      <c r="A1154" s="103" t="s">
        <v>780</v>
      </c>
      <c r="B1154" s="106" t="s">
        <v>1014</v>
      </c>
      <c r="C1154" s="227" t="s">
        <v>779</v>
      </c>
      <c r="D1154" s="103"/>
      <c r="E1154" s="103"/>
      <c r="F1154" s="30" t="s">
        <v>271</v>
      </c>
      <c r="G1154" s="10"/>
      <c r="H1154" s="10"/>
      <c r="I1154" s="63">
        <v>141.23000000000002</v>
      </c>
      <c r="J1154" s="10"/>
      <c r="K1154" s="10"/>
      <c r="L1154" s="262">
        <f t="shared" si="170"/>
        <v>147.57</v>
      </c>
      <c r="M1154" s="10"/>
      <c r="N1154" s="63"/>
      <c r="O1154" s="221">
        <f>IF(P1154="Yes",'MD Rates'!$H$1,R1154)</f>
        <v>44652</v>
      </c>
      <c r="P1154" s="11" t="str">
        <f t="shared" si="167"/>
        <v>Yes</v>
      </c>
      <c r="R1154" s="256">
        <v>44287</v>
      </c>
      <c r="T1154" s="64"/>
      <c r="U1154" s="64"/>
      <c r="V1154" s="64"/>
    </row>
    <row r="1155" spans="1:22" x14ac:dyDescent="0.25">
      <c r="A1155" s="103" t="s">
        <v>780</v>
      </c>
      <c r="B1155" s="106" t="s">
        <v>1014</v>
      </c>
      <c r="C1155" s="227" t="s">
        <v>779</v>
      </c>
      <c r="D1155" s="103"/>
      <c r="E1155" s="103"/>
      <c r="F1155" s="30" t="s">
        <v>272</v>
      </c>
      <c r="G1155" s="10"/>
      <c r="H1155" s="10"/>
      <c r="I1155" s="63">
        <v>188.31</v>
      </c>
      <c r="J1155" s="10"/>
      <c r="K1155" s="10"/>
      <c r="L1155" s="262">
        <f t="shared" si="170"/>
        <v>196.76</v>
      </c>
      <c r="M1155" s="10"/>
      <c r="N1155" s="63"/>
      <c r="O1155" s="221">
        <f>IF(P1155="Yes",'MD Rates'!$H$1,R1155)</f>
        <v>44652</v>
      </c>
      <c r="P1155" s="11" t="str">
        <f t="shared" si="167"/>
        <v>Yes</v>
      </c>
      <c r="R1155" s="256">
        <v>44287</v>
      </c>
      <c r="T1155" s="64"/>
      <c r="U1155" s="64"/>
      <c r="V1155" s="64"/>
    </row>
    <row r="1156" spans="1:22" x14ac:dyDescent="0.25">
      <c r="A1156" s="103" t="s">
        <v>780</v>
      </c>
      <c r="B1156" s="106" t="s">
        <v>1014</v>
      </c>
      <c r="C1156" s="227" t="s">
        <v>779</v>
      </c>
      <c r="D1156" s="103"/>
      <c r="E1156" s="103"/>
      <c r="F1156" s="30" t="s">
        <v>273</v>
      </c>
      <c r="G1156" s="10"/>
      <c r="H1156" s="10"/>
      <c r="I1156" s="63">
        <v>164.81</v>
      </c>
      <c r="J1156" s="10"/>
      <c r="K1156" s="10"/>
      <c r="L1156" s="262">
        <f t="shared" si="170"/>
        <v>172.22</v>
      </c>
      <c r="M1156" s="10"/>
      <c r="N1156" s="63"/>
      <c r="O1156" s="221">
        <f>IF(P1156="Yes",'MD Rates'!$H$1,R1156)</f>
        <v>44652</v>
      </c>
      <c r="P1156" s="11" t="str">
        <f t="shared" si="167"/>
        <v>Yes</v>
      </c>
      <c r="R1156" s="256">
        <v>44287</v>
      </c>
      <c r="T1156" s="64"/>
      <c r="U1156" s="64"/>
      <c r="V1156" s="64"/>
    </row>
    <row r="1157" spans="1:22" x14ac:dyDescent="0.25">
      <c r="A1157" s="103" t="s">
        <v>780</v>
      </c>
      <c r="B1157" s="106" t="s">
        <v>1014</v>
      </c>
      <c r="C1157" s="227" t="s">
        <v>779</v>
      </c>
      <c r="D1157" s="103"/>
      <c r="E1157" s="103"/>
      <c r="F1157" s="30" t="s">
        <v>274</v>
      </c>
      <c r="G1157" s="10"/>
      <c r="H1157" s="10"/>
      <c r="I1157" s="63">
        <v>188.39000000000001</v>
      </c>
      <c r="J1157" s="10"/>
      <c r="K1157" s="10"/>
      <c r="L1157" s="262">
        <f t="shared" si="170"/>
        <v>196.87</v>
      </c>
      <c r="M1157" s="10"/>
      <c r="N1157" s="63"/>
      <c r="O1157" s="221">
        <f>IF(P1157="Yes",'MD Rates'!$H$1,R1157)</f>
        <v>44652</v>
      </c>
      <c r="P1157" s="11" t="str">
        <f t="shared" si="167"/>
        <v>Yes</v>
      </c>
      <c r="R1157" s="256">
        <v>44287</v>
      </c>
      <c r="T1157" s="64"/>
      <c r="U1157" s="64"/>
      <c r="V1157" s="64"/>
    </row>
    <row r="1158" spans="1:22" x14ac:dyDescent="0.25">
      <c r="A1158" s="103" t="s">
        <v>780</v>
      </c>
      <c r="B1158" s="106" t="s">
        <v>1014</v>
      </c>
      <c r="C1158" s="227" t="s">
        <v>779</v>
      </c>
      <c r="D1158" s="103"/>
      <c r="E1158" s="103"/>
      <c r="F1158" s="30" t="s">
        <v>275</v>
      </c>
      <c r="G1158" s="10"/>
      <c r="H1158" s="10"/>
      <c r="I1158" s="63">
        <v>211.97000000000003</v>
      </c>
      <c r="J1158" s="10"/>
      <c r="K1158" s="10"/>
      <c r="L1158" s="262">
        <f t="shared" si="170"/>
        <v>221.51999999999998</v>
      </c>
      <c r="M1158" s="10"/>
      <c r="N1158" s="63"/>
      <c r="O1158" s="221">
        <f>IF(P1158="Yes",'MD Rates'!$H$1,R1158)</f>
        <v>44652</v>
      </c>
      <c r="P1158" s="11" t="str">
        <f t="shared" si="167"/>
        <v>Yes</v>
      </c>
      <c r="R1158" s="256">
        <v>44287</v>
      </c>
      <c r="T1158" s="64"/>
      <c r="U1158" s="64"/>
      <c r="V1158" s="64"/>
    </row>
    <row r="1159" spans="1:22" x14ac:dyDescent="0.25">
      <c r="A1159" s="103" t="s">
        <v>780</v>
      </c>
      <c r="B1159" s="106" t="s">
        <v>1014</v>
      </c>
      <c r="C1159" s="227" t="s">
        <v>779</v>
      </c>
      <c r="D1159" s="103"/>
      <c r="E1159" s="103"/>
      <c r="F1159" s="30" t="s">
        <v>276</v>
      </c>
      <c r="G1159" s="10"/>
      <c r="H1159" s="10"/>
      <c r="I1159" s="63">
        <v>188.3</v>
      </c>
      <c r="J1159" s="10"/>
      <c r="K1159" s="10"/>
      <c r="L1159" s="262">
        <f t="shared" si="170"/>
        <v>196.76</v>
      </c>
      <c r="M1159" s="10"/>
      <c r="N1159" s="63"/>
      <c r="O1159" s="221">
        <f>IF(P1159="Yes",'MD Rates'!$H$1,R1159)</f>
        <v>44652</v>
      </c>
      <c r="P1159" s="11" t="str">
        <f t="shared" si="167"/>
        <v>Yes</v>
      </c>
      <c r="R1159" s="256">
        <v>44287</v>
      </c>
      <c r="T1159" s="64"/>
      <c r="U1159" s="64"/>
      <c r="V1159" s="64"/>
    </row>
    <row r="1160" spans="1:22" x14ac:dyDescent="0.25">
      <c r="A1160" s="103" t="s">
        <v>780</v>
      </c>
      <c r="B1160" s="106" t="s">
        <v>1014</v>
      </c>
      <c r="C1160" s="227" t="s">
        <v>779</v>
      </c>
      <c r="D1160" s="103"/>
      <c r="E1160" s="103"/>
      <c r="F1160" s="30" t="s">
        <v>277</v>
      </c>
      <c r="G1160" s="10"/>
      <c r="H1160" s="10"/>
      <c r="I1160" s="63">
        <v>211.88</v>
      </c>
      <c r="J1160" s="10"/>
      <c r="K1160" s="10"/>
      <c r="L1160" s="262">
        <f t="shared" si="170"/>
        <v>221.41</v>
      </c>
      <c r="M1160" s="10"/>
      <c r="N1160" s="63"/>
      <c r="O1160" s="221">
        <f>IF(P1160="Yes",'MD Rates'!$H$1,R1160)</f>
        <v>44652</v>
      </c>
      <c r="P1160" s="11" t="str">
        <f t="shared" si="167"/>
        <v>Yes</v>
      </c>
      <c r="R1160" s="256">
        <v>44287</v>
      </c>
      <c r="T1160" s="64"/>
      <c r="U1160" s="64"/>
      <c r="V1160" s="64"/>
    </row>
    <row r="1161" spans="1:22" x14ac:dyDescent="0.25">
      <c r="A1161" s="103" t="s">
        <v>780</v>
      </c>
      <c r="B1161" s="106" t="s">
        <v>1014</v>
      </c>
      <c r="C1161" s="227" t="s">
        <v>779</v>
      </c>
      <c r="D1161" s="103"/>
      <c r="E1161" s="103"/>
      <c r="F1161" s="30" t="s">
        <v>278</v>
      </c>
      <c r="G1161" s="10"/>
      <c r="H1161" s="10"/>
      <c r="I1161" s="63">
        <v>235.46</v>
      </c>
      <c r="J1161" s="10"/>
      <c r="K1161" s="10"/>
      <c r="L1161" s="262">
        <f t="shared" si="170"/>
        <v>246.06</v>
      </c>
      <c r="M1161" s="10"/>
      <c r="N1161" s="63"/>
      <c r="O1161" s="221">
        <f>IF(P1161="Yes",'MD Rates'!$H$1,R1161)</f>
        <v>44652</v>
      </c>
      <c r="P1161" s="11" t="str">
        <f t="shared" si="167"/>
        <v>Yes</v>
      </c>
      <c r="R1161" s="256">
        <v>44287</v>
      </c>
      <c r="T1161" s="64"/>
      <c r="U1161" s="64"/>
      <c r="V1161" s="64"/>
    </row>
    <row r="1162" spans="1:22" x14ac:dyDescent="0.25">
      <c r="A1162" s="103" t="s">
        <v>780</v>
      </c>
      <c r="B1162" s="106" t="s">
        <v>1014</v>
      </c>
      <c r="C1162" s="227" t="s">
        <v>779</v>
      </c>
      <c r="D1162" s="103"/>
      <c r="E1162" s="103"/>
      <c r="F1162" s="30" t="s">
        <v>279</v>
      </c>
      <c r="G1162" s="10"/>
      <c r="H1162" s="10"/>
      <c r="I1162" s="63">
        <v>259.04000000000002</v>
      </c>
      <c r="J1162" s="10"/>
      <c r="K1162" s="10"/>
      <c r="L1162" s="262">
        <f t="shared" si="170"/>
        <v>270.70999999999998</v>
      </c>
      <c r="M1162" s="10"/>
      <c r="N1162" s="63"/>
      <c r="O1162" s="221">
        <f>IF(P1162="Yes",'MD Rates'!$H$1,R1162)</f>
        <v>44652</v>
      </c>
      <c r="P1162" s="11" t="str">
        <f t="shared" si="167"/>
        <v>Yes</v>
      </c>
      <c r="R1162" s="256">
        <v>44287</v>
      </c>
      <c r="T1162" s="64"/>
      <c r="U1162" s="64"/>
      <c r="V1162" s="64"/>
    </row>
    <row r="1163" spans="1:22" x14ac:dyDescent="0.25">
      <c r="A1163" s="103" t="s">
        <v>780</v>
      </c>
      <c r="B1163" s="106" t="s">
        <v>1014</v>
      </c>
      <c r="C1163" s="227" t="s">
        <v>779</v>
      </c>
      <c r="D1163" s="103"/>
      <c r="E1163" s="103"/>
      <c r="F1163" s="30" t="s">
        <v>280</v>
      </c>
      <c r="G1163" s="10"/>
      <c r="H1163" s="10"/>
      <c r="I1163" s="63">
        <v>47.08</v>
      </c>
      <c r="J1163" s="10"/>
      <c r="K1163" s="10"/>
      <c r="L1163" s="262">
        <f t="shared" si="170"/>
        <v>49.19</v>
      </c>
      <c r="M1163" s="10"/>
      <c r="N1163" s="63"/>
      <c r="O1163" s="221">
        <f>IF(P1163="Yes",'MD Rates'!$H$1,R1163)</f>
        <v>44652</v>
      </c>
      <c r="P1163" s="11" t="str">
        <f t="shared" si="167"/>
        <v>Yes</v>
      </c>
      <c r="R1163" s="256">
        <v>44287</v>
      </c>
      <c r="T1163" s="64"/>
      <c r="U1163" s="64"/>
      <c r="V1163" s="64"/>
    </row>
    <row r="1164" spans="1:22" hidden="1" x14ac:dyDescent="0.25">
      <c r="A1164" s="100" t="s">
        <v>784</v>
      </c>
      <c r="B1164" s="106" t="s">
        <v>1014</v>
      </c>
      <c r="C1164" s="225" t="s">
        <v>774</v>
      </c>
      <c r="D1164" s="10"/>
      <c r="E1164" s="10"/>
      <c r="F1164" s="100" t="s">
        <v>785</v>
      </c>
      <c r="G1164" s="10"/>
      <c r="H1164" s="10"/>
      <c r="I1164" s="162">
        <v>416</v>
      </c>
      <c r="J1164" s="10"/>
      <c r="K1164" s="10"/>
      <c r="L1164" s="258">
        <f>'MD Rates'!D335</f>
        <v>416</v>
      </c>
      <c r="M1164" s="10"/>
      <c r="N1164" s="63"/>
      <c r="O1164" s="221">
        <f>IF(P1164="Yes",'MD Rates'!$H$1,R1164)</f>
        <v>44287</v>
      </c>
      <c r="P1164" s="11" t="str">
        <f t="shared" ref="P1164:P1175" si="171">IF(I1164&lt;&gt;L1164,"Yes","No")</f>
        <v>No</v>
      </c>
      <c r="Q1164" s="10"/>
      <c r="R1164" s="256">
        <v>44287</v>
      </c>
      <c r="T1164" s="64"/>
      <c r="U1164" s="64"/>
      <c r="V1164" s="64"/>
    </row>
    <row r="1165" spans="1:22" hidden="1" x14ac:dyDescent="0.25">
      <c r="A1165" s="100" t="s">
        <v>784</v>
      </c>
      <c r="B1165" s="106" t="s">
        <v>1014</v>
      </c>
      <c r="C1165" s="225" t="s">
        <v>774</v>
      </c>
      <c r="D1165" s="10"/>
      <c r="E1165" s="10"/>
      <c r="F1165" s="100" t="s">
        <v>786</v>
      </c>
      <c r="G1165" s="10"/>
      <c r="H1165" s="10"/>
      <c r="I1165" s="162">
        <v>624</v>
      </c>
      <c r="J1165" s="10"/>
      <c r="K1165" s="10"/>
      <c r="L1165" s="258">
        <f>'MD Rates'!D336</f>
        <v>624</v>
      </c>
      <c r="M1165" s="10"/>
      <c r="N1165" s="10"/>
      <c r="O1165" s="221">
        <f>IF(P1165="Yes",'MD Rates'!$H$1,R1165)</f>
        <v>44287</v>
      </c>
      <c r="P1165" s="11" t="str">
        <f t="shared" si="171"/>
        <v>No</v>
      </c>
      <c r="Q1165" s="10"/>
      <c r="R1165" s="256">
        <v>44287</v>
      </c>
      <c r="T1165" s="64"/>
      <c r="U1165" s="64"/>
      <c r="V1165" s="64"/>
    </row>
    <row r="1166" spans="1:22" hidden="1" x14ac:dyDescent="0.25">
      <c r="A1166" s="100" t="s">
        <v>784</v>
      </c>
      <c r="B1166" s="106" t="s">
        <v>1014</v>
      </c>
      <c r="C1166" s="225" t="s">
        <v>774</v>
      </c>
      <c r="D1166" s="10"/>
      <c r="E1166" s="10"/>
      <c r="F1166" s="100" t="s">
        <v>787</v>
      </c>
      <c r="G1166" s="10"/>
      <c r="H1166" s="10"/>
      <c r="I1166" s="10">
        <v>832</v>
      </c>
      <c r="J1166" s="10"/>
      <c r="K1166" s="10"/>
      <c r="L1166" s="258">
        <f>'MD Rates'!D337</f>
        <v>832</v>
      </c>
      <c r="M1166" s="10"/>
      <c r="N1166" s="10"/>
      <c r="O1166" s="221">
        <f>IF(P1166="Yes",'MD Rates'!$H$1,R1166)</f>
        <v>44287</v>
      </c>
      <c r="P1166" s="11" t="str">
        <f t="shared" si="171"/>
        <v>No</v>
      </c>
      <c r="Q1166" s="10"/>
      <c r="R1166" s="256">
        <v>44287</v>
      </c>
      <c r="T1166" s="64"/>
      <c r="U1166" s="64"/>
      <c r="V1166" s="64"/>
    </row>
    <row r="1167" spans="1:22" hidden="1" x14ac:dyDescent="0.25">
      <c r="A1167" s="100" t="s">
        <v>784</v>
      </c>
      <c r="B1167" s="106" t="s">
        <v>1014</v>
      </c>
      <c r="C1167" s="225" t="s">
        <v>774</v>
      </c>
      <c r="D1167" s="10"/>
      <c r="E1167" s="10"/>
      <c r="F1167" s="100" t="s">
        <v>788</v>
      </c>
      <c r="G1167" s="10"/>
      <c r="H1167" s="10"/>
      <c r="I1167" s="10">
        <v>1040</v>
      </c>
      <c r="J1167" s="10"/>
      <c r="K1167" s="10"/>
      <c r="L1167" s="258">
        <f>'MD Rates'!D338</f>
        <v>1040</v>
      </c>
      <c r="M1167" s="10"/>
      <c r="N1167" s="10"/>
      <c r="O1167" s="221">
        <f>IF(P1167="Yes",'MD Rates'!$H$1,R1167)</f>
        <v>44287</v>
      </c>
      <c r="P1167" s="11" t="str">
        <f t="shared" si="171"/>
        <v>No</v>
      </c>
      <c r="Q1167" s="10"/>
      <c r="R1167" s="256">
        <v>44287</v>
      </c>
      <c r="T1167" s="64"/>
      <c r="U1167" s="64"/>
      <c r="V1167" s="64"/>
    </row>
    <row r="1168" spans="1:22" hidden="1" x14ac:dyDescent="0.25">
      <c r="A1168" s="100" t="s">
        <v>784</v>
      </c>
      <c r="B1168" s="106" t="s">
        <v>1014</v>
      </c>
      <c r="C1168" s="225" t="s">
        <v>774</v>
      </c>
      <c r="D1168" s="10"/>
      <c r="E1168" s="10"/>
      <c r="F1168" s="100" t="s">
        <v>789</v>
      </c>
      <c r="G1168" s="10"/>
      <c r="H1168" s="10"/>
      <c r="I1168" s="10">
        <v>1248</v>
      </c>
      <c r="J1168" s="10"/>
      <c r="K1168" s="10"/>
      <c r="L1168" s="258">
        <f>'MD Rates'!D339</f>
        <v>1248</v>
      </c>
      <c r="M1168" s="10"/>
      <c r="N1168" s="10"/>
      <c r="O1168" s="221">
        <f>IF(P1168="Yes",'MD Rates'!$H$1,R1168)</f>
        <v>44287</v>
      </c>
      <c r="P1168" s="11" t="str">
        <f t="shared" si="171"/>
        <v>No</v>
      </c>
      <c r="Q1168" s="10"/>
      <c r="R1168" s="256">
        <v>44287</v>
      </c>
      <c r="T1168" s="64"/>
      <c r="U1168" s="64"/>
      <c r="V1168" s="64"/>
    </row>
    <row r="1169" spans="1:22" hidden="1" x14ac:dyDescent="0.25">
      <c r="A1169" s="100" t="s">
        <v>784</v>
      </c>
      <c r="B1169" s="106" t="s">
        <v>1014</v>
      </c>
      <c r="C1169" s="225" t="s">
        <v>774</v>
      </c>
      <c r="D1169" s="10"/>
      <c r="E1169" s="10"/>
      <c r="F1169" s="100" t="s">
        <v>790</v>
      </c>
      <c r="G1169" s="10"/>
      <c r="H1169" s="10"/>
      <c r="I1169" s="10">
        <v>1456</v>
      </c>
      <c r="J1169" s="10"/>
      <c r="K1169" s="10"/>
      <c r="L1169" s="258">
        <f>'MD Rates'!D340</f>
        <v>1456</v>
      </c>
      <c r="M1169" s="10"/>
      <c r="N1169" s="10"/>
      <c r="O1169" s="221">
        <f>IF(P1169="Yes",'MD Rates'!$H$1,R1169)</f>
        <v>44287</v>
      </c>
      <c r="P1169" s="11" t="str">
        <f t="shared" si="171"/>
        <v>No</v>
      </c>
      <c r="Q1169" s="10"/>
      <c r="R1169" s="256">
        <v>44287</v>
      </c>
      <c r="T1169" s="64"/>
      <c r="U1169" s="64"/>
      <c r="V1169" s="64"/>
    </row>
    <row r="1170" spans="1:22" hidden="1" x14ac:dyDescent="0.25">
      <c r="A1170" s="100" t="s">
        <v>784</v>
      </c>
      <c r="B1170" s="106" t="s">
        <v>1014</v>
      </c>
      <c r="C1170" s="225" t="s">
        <v>774</v>
      </c>
      <c r="D1170" s="10"/>
      <c r="E1170" s="10"/>
      <c r="F1170" s="100" t="s">
        <v>791</v>
      </c>
      <c r="G1170" s="10"/>
      <c r="H1170" s="10"/>
      <c r="I1170" s="10">
        <v>1664</v>
      </c>
      <c r="J1170" s="10"/>
      <c r="K1170" s="10"/>
      <c r="L1170" s="258">
        <f>'MD Rates'!D341</f>
        <v>1664</v>
      </c>
      <c r="M1170" s="10"/>
      <c r="N1170" s="10"/>
      <c r="O1170" s="221">
        <f>IF(P1170="Yes",'MD Rates'!$H$1,R1170)</f>
        <v>44287</v>
      </c>
      <c r="P1170" s="11" t="str">
        <f t="shared" si="171"/>
        <v>No</v>
      </c>
      <c r="Q1170" s="10"/>
      <c r="R1170" s="256">
        <v>44287</v>
      </c>
      <c r="T1170" s="64"/>
      <c r="U1170" s="64"/>
      <c r="V1170" s="64"/>
    </row>
    <row r="1171" spans="1:22" hidden="1" x14ac:dyDescent="0.25">
      <c r="A1171" s="100" t="s">
        <v>784</v>
      </c>
      <c r="B1171" s="106" t="s">
        <v>1014</v>
      </c>
      <c r="C1171" s="225" t="s">
        <v>774</v>
      </c>
      <c r="D1171" s="10"/>
      <c r="E1171" s="10"/>
      <c r="F1171" s="100" t="s">
        <v>792</v>
      </c>
      <c r="G1171" s="10"/>
      <c r="H1171" s="10"/>
      <c r="I1171" s="10">
        <v>208</v>
      </c>
      <c r="J1171" s="10"/>
      <c r="K1171" s="10"/>
      <c r="L1171" s="258">
        <f>'MD Rates'!D334</f>
        <v>208</v>
      </c>
      <c r="M1171" s="10"/>
      <c r="N1171" s="10"/>
      <c r="O1171" s="221">
        <f>IF(P1171="Yes",'MD Rates'!$H$1,R1171)</f>
        <v>44287</v>
      </c>
      <c r="P1171" s="11" t="str">
        <f t="shared" si="171"/>
        <v>No</v>
      </c>
      <c r="Q1171" s="10"/>
      <c r="R1171" s="256">
        <v>44287</v>
      </c>
      <c r="T1171" s="64"/>
      <c r="U1171" s="64"/>
      <c r="V1171" s="64"/>
    </row>
    <row r="1172" spans="1:22" hidden="1" x14ac:dyDescent="0.25">
      <c r="A1172" s="100" t="s">
        <v>784</v>
      </c>
      <c r="B1172" s="106" t="s">
        <v>1014</v>
      </c>
      <c r="C1172" s="225" t="s">
        <v>774</v>
      </c>
      <c r="D1172" s="10"/>
      <c r="E1172" s="10"/>
      <c r="F1172" s="100" t="s">
        <v>793</v>
      </c>
      <c r="G1172" s="10"/>
      <c r="H1172" s="10"/>
      <c r="I1172" s="10">
        <v>1872</v>
      </c>
      <c r="J1172" s="10"/>
      <c r="K1172" s="10"/>
      <c r="L1172" s="258">
        <f>'MD Rates'!D342</f>
        <v>1872</v>
      </c>
      <c r="M1172" s="10"/>
      <c r="N1172" s="10"/>
      <c r="O1172" s="221">
        <f>IF(P1172="Yes",'MD Rates'!$H$1,R1172)</f>
        <v>44287</v>
      </c>
      <c r="P1172" s="11" t="str">
        <f t="shared" si="171"/>
        <v>No</v>
      </c>
      <c r="Q1172" s="10"/>
      <c r="R1172" s="256">
        <v>44287</v>
      </c>
      <c r="T1172" s="64"/>
      <c r="U1172" s="64"/>
      <c r="V1172" s="64"/>
    </row>
    <row r="1173" spans="1:22" hidden="1" x14ac:dyDescent="0.25">
      <c r="A1173" s="100" t="s">
        <v>784</v>
      </c>
      <c r="B1173" s="106" t="s">
        <v>1014</v>
      </c>
      <c r="C1173" s="225" t="s">
        <v>774</v>
      </c>
      <c r="D1173" s="10"/>
      <c r="E1173" s="10"/>
      <c r="F1173" s="100" t="s">
        <v>794</v>
      </c>
      <c r="G1173" s="10"/>
      <c r="H1173" s="10"/>
      <c r="I1173" s="10">
        <v>2080</v>
      </c>
      <c r="J1173" s="10"/>
      <c r="K1173" s="10"/>
      <c r="L1173" s="258">
        <f>'MD Rates'!D343</f>
        <v>2080</v>
      </c>
      <c r="M1173" s="10"/>
      <c r="N1173" s="10"/>
      <c r="O1173" s="221">
        <f>IF(P1173="Yes",'MD Rates'!$H$1,R1173)</f>
        <v>44287</v>
      </c>
      <c r="P1173" s="11" t="str">
        <f t="shared" si="171"/>
        <v>No</v>
      </c>
      <c r="Q1173" s="10"/>
      <c r="R1173" s="256">
        <v>44287</v>
      </c>
      <c r="T1173" s="64"/>
      <c r="U1173" s="64"/>
      <c r="V1173" s="64"/>
    </row>
    <row r="1174" spans="1:22" hidden="1" x14ac:dyDescent="0.25">
      <c r="A1174" s="104" t="s">
        <v>784</v>
      </c>
      <c r="B1174" s="106" t="s">
        <v>1014</v>
      </c>
      <c r="C1174" s="225" t="s">
        <v>774</v>
      </c>
      <c r="D1174" s="10"/>
      <c r="E1174" s="10"/>
      <c r="F1174" s="100" t="s">
        <v>795</v>
      </c>
      <c r="G1174" s="10"/>
      <c r="H1174" s="10"/>
      <c r="I1174" s="10">
        <v>2288</v>
      </c>
      <c r="J1174" s="10"/>
      <c r="K1174" s="10"/>
      <c r="L1174" s="258">
        <f>'MD Rates'!D344</f>
        <v>2288</v>
      </c>
      <c r="M1174" s="10"/>
      <c r="N1174" s="10"/>
      <c r="O1174" s="221">
        <f>IF(P1174="Yes",'MD Rates'!$H$1,R1174)</f>
        <v>44287</v>
      </c>
      <c r="P1174" s="11" t="str">
        <f t="shared" si="171"/>
        <v>No</v>
      </c>
      <c r="Q1174" s="10"/>
      <c r="R1174" s="256">
        <v>44287</v>
      </c>
      <c r="T1174" s="64"/>
      <c r="U1174" s="64"/>
      <c r="V1174" s="64"/>
    </row>
    <row r="1175" spans="1:22" hidden="1" x14ac:dyDescent="0.25">
      <c r="A1175" s="104" t="s">
        <v>784</v>
      </c>
      <c r="B1175" s="106" t="s">
        <v>1014</v>
      </c>
      <c r="C1175" s="225" t="s">
        <v>774</v>
      </c>
      <c r="D1175" s="10"/>
      <c r="E1175" s="10"/>
      <c r="F1175" s="100" t="s">
        <v>796</v>
      </c>
      <c r="G1175" s="10"/>
      <c r="H1175" s="10"/>
      <c r="I1175" s="10">
        <v>2496</v>
      </c>
      <c r="J1175" s="10"/>
      <c r="K1175" s="10"/>
      <c r="L1175" s="258">
        <f>'MD Rates'!D345</f>
        <v>2496</v>
      </c>
      <c r="M1175" s="10"/>
      <c r="N1175" s="10"/>
      <c r="O1175" s="221">
        <f>IF(P1175="Yes",'MD Rates'!$H$1,R1175)</f>
        <v>44287</v>
      </c>
      <c r="P1175" s="11" t="str">
        <f t="shared" si="171"/>
        <v>No</v>
      </c>
      <c r="Q1175" s="10"/>
      <c r="R1175" s="256">
        <v>44287</v>
      </c>
      <c r="T1175" s="64"/>
      <c r="U1175" s="64"/>
      <c r="V1175" s="64"/>
    </row>
    <row r="1176" spans="1:22" x14ac:dyDescent="0.25">
      <c r="A1176" s="100" t="s">
        <v>797</v>
      </c>
      <c r="B1176" s="106" t="s">
        <v>1014</v>
      </c>
      <c r="C1176" s="225" t="s">
        <v>778</v>
      </c>
      <c r="D1176" s="10"/>
      <c r="E1176" s="10"/>
      <c r="F1176" s="100" t="s">
        <v>798</v>
      </c>
      <c r="G1176" s="10"/>
      <c r="H1176" s="10"/>
      <c r="I1176" s="63">
        <v>176.36</v>
      </c>
      <c r="J1176" s="10"/>
      <c r="K1176" s="10"/>
      <c r="L1176" s="262">
        <f>'MD Rates'!G471</f>
        <v>184.3</v>
      </c>
      <c r="M1176" s="10"/>
      <c r="N1176" s="10"/>
      <c r="O1176" s="221">
        <f>IF(P1176="Yes",'MD Rates'!$H$1,R1176)</f>
        <v>44652</v>
      </c>
      <c r="P1176" s="11" t="str">
        <f t="shared" ref="P1176:P1181" si="172">IF(I1176&lt;&gt;L1176,"Yes","No")</f>
        <v>Yes</v>
      </c>
      <c r="Q1176" s="10"/>
      <c r="R1176" s="256">
        <v>44287</v>
      </c>
      <c r="T1176" s="64"/>
      <c r="U1176" s="64"/>
      <c r="V1176" s="64"/>
    </row>
    <row r="1177" spans="1:22" x14ac:dyDescent="0.25">
      <c r="A1177" s="100" t="s">
        <v>797</v>
      </c>
      <c r="B1177" s="106" t="s">
        <v>1014</v>
      </c>
      <c r="C1177" s="225" t="s">
        <v>778</v>
      </c>
      <c r="D1177" s="10"/>
      <c r="E1177" s="10"/>
      <c r="F1177" s="100" t="s">
        <v>799</v>
      </c>
      <c r="G1177" s="10"/>
      <c r="H1177" s="10"/>
      <c r="I1177" s="63">
        <v>58.22</v>
      </c>
      <c r="J1177" s="10"/>
      <c r="K1177" s="10"/>
      <c r="L1177" s="262">
        <f>'MD Rates'!G472</f>
        <v>60.84</v>
      </c>
      <c r="M1177" s="10"/>
      <c r="N1177" s="10"/>
      <c r="O1177" s="221">
        <f>IF(P1177="Yes",'MD Rates'!$H$1,R1177)</f>
        <v>44652</v>
      </c>
      <c r="P1177" s="11" t="str">
        <f t="shared" si="172"/>
        <v>Yes</v>
      </c>
      <c r="Q1177" s="10"/>
      <c r="R1177" s="256">
        <v>44287</v>
      </c>
      <c r="T1177" s="64"/>
      <c r="U1177" s="64"/>
      <c r="V1177" s="64"/>
    </row>
    <row r="1178" spans="1:22" x14ac:dyDescent="0.25">
      <c r="A1178" s="104" t="s">
        <v>797</v>
      </c>
      <c r="B1178" s="106" t="s">
        <v>1014</v>
      </c>
      <c r="C1178" s="226" t="s">
        <v>779</v>
      </c>
      <c r="D1178" s="10"/>
      <c r="E1178" s="10"/>
      <c r="F1178" s="100" t="s">
        <v>798</v>
      </c>
      <c r="G1178" s="10"/>
      <c r="H1178" s="10"/>
      <c r="I1178" s="63">
        <v>176.36</v>
      </c>
      <c r="J1178" s="10"/>
      <c r="K1178" s="10"/>
      <c r="L1178" s="262">
        <f>L1176</f>
        <v>184.3</v>
      </c>
      <c r="M1178" s="10"/>
      <c r="N1178" s="10"/>
      <c r="O1178" s="221">
        <f>IF(P1178="Yes",'MD Rates'!$H$1,R1178)</f>
        <v>44652</v>
      </c>
      <c r="P1178" s="11" t="str">
        <f t="shared" si="172"/>
        <v>Yes</v>
      </c>
      <c r="Q1178" s="10"/>
      <c r="R1178" s="256">
        <v>44287</v>
      </c>
      <c r="T1178" s="64"/>
      <c r="U1178" s="64"/>
      <c r="V1178" s="64"/>
    </row>
    <row r="1179" spans="1:22" x14ac:dyDescent="0.25">
      <c r="A1179" s="100" t="s">
        <v>797</v>
      </c>
      <c r="B1179" s="106" t="s">
        <v>1014</v>
      </c>
      <c r="C1179" s="226" t="s">
        <v>779</v>
      </c>
      <c r="D1179" s="10"/>
      <c r="E1179" s="10"/>
      <c r="F1179" s="100" t="s">
        <v>799</v>
      </c>
      <c r="G1179" s="10"/>
      <c r="H1179" s="10"/>
      <c r="I1179" s="63">
        <v>58.22</v>
      </c>
      <c r="J1179" s="10"/>
      <c r="K1179" s="10"/>
      <c r="L1179" s="262">
        <f>L1177</f>
        <v>60.84</v>
      </c>
      <c r="M1179" s="10"/>
      <c r="N1179" s="10"/>
      <c r="O1179" s="221">
        <f>IF(P1179="Yes",'MD Rates'!$H$1,R1179)</f>
        <v>44652</v>
      </c>
      <c r="P1179" s="11" t="str">
        <f t="shared" si="172"/>
        <v>Yes</v>
      </c>
      <c r="Q1179" s="10"/>
      <c r="R1179" s="256">
        <v>44287</v>
      </c>
      <c r="T1179" s="64"/>
      <c r="U1179" s="64"/>
      <c r="V1179" s="64"/>
    </row>
    <row r="1180" spans="1:22" x14ac:dyDescent="0.25">
      <c r="A1180" s="100" t="s">
        <v>800</v>
      </c>
      <c r="B1180" s="106" t="s">
        <v>1014</v>
      </c>
      <c r="C1180" s="225" t="s">
        <v>778</v>
      </c>
      <c r="D1180" s="10"/>
      <c r="E1180" s="10"/>
      <c r="F1180" s="100" t="s">
        <v>798</v>
      </c>
      <c r="G1180" s="10"/>
      <c r="H1180" s="10"/>
      <c r="I1180" s="63">
        <v>176.36</v>
      </c>
      <c r="J1180" s="10"/>
      <c r="K1180" s="10"/>
      <c r="L1180" s="262">
        <f>L1176</f>
        <v>184.3</v>
      </c>
      <c r="M1180" s="10"/>
      <c r="N1180" s="10"/>
      <c r="O1180" s="221">
        <f>IF(P1180="Yes",'MD Rates'!$H$1,R1180)</f>
        <v>44652</v>
      </c>
      <c r="P1180" s="11" t="str">
        <f t="shared" si="172"/>
        <v>Yes</v>
      </c>
      <c r="Q1180" s="10"/>
      <c r="R1180" s="256">
        <v>44287</v>
      </c>
      <c r="T1180" s="64"/>
      <c r="U1180" s="64"/>
      <c r="V1180" s="64"/>
    </row>
    <row r="1181" spans="1:22" x14ac:dyDescent="0.25">
      <c r="A1181" s="100" t="s">
        <v>800</v>
      </c>
      <c r="B1181" s="106" t="s">
        <v>1014</v>
      </c>
      <c r="C1181" s="225" t="s">
        <v>778</v>
      </c>
      <c r="D1181" s="10"/>
      <c r="E1181" s="10"/>
      <c r="F1181" s="100" t="s">
        <v>799</v>
      </c>
      <c r="G1181" s="10"/>
      <c r="H1181" s="10"/>
      <c r="I1181" s="63">
        <v>58.22</v>
      </c>
      <c r="J1181" s="10"/>
      <c r="K1181" s="10"/>
      <c r="L1181" s="262">
        <f>L1177</f>
        <v>60.84</v>
      </c>
      <c r="M1181" s="10"/>
      <c r="N1181" s="10"/>
      <c r="O1181" s="221">
        <f>IF(P1181="Yes",'MD Rates'!$H$1,R1181)</f>
        <v>44652</v>
      </c>
      <c r="P1181" s="11" t="str">
        <f t="shared" si="172"/>
        <v>Yes</v>
      </c>
      <c r="Q1181" s="10"/>
      <c r="R1181" s="256">
        <v>44287</v>
      </c>
      <c r="T1181" s="64"/>
      <c r="U1181" s="64"/>
      <c r="V1181" s="64"/>
    </row>
    <row r="1182" spans="1:22" hidden="1" x14ac:dyDescent="0.25">
      <c r="A1182" s="103" t="s">
        <v>10</v>
      </c>
      <c r="B1182" s="106" t="s">
        <v>1014</v>
      </c>
      <c r="C1182" s="226" t="s">
        <v>778</v>
      </c>
      <c r="D1182" s="10"/>
      <c r="E1182" s="10"/>
      <c r="F1182" s="100" t="s">
        <v>801</v>
      </c>
      <c r="G1182" s="10"/>
      <c r="H1182" s="10"/>
      <c r="I1182" s="63">
        <v>101.74</v>
      </c>
      <c r="J1182" s="10"/>
      <c r="K1182" s="10"/>
      <c r="L1182" s="262">
        <f>'MD Rates'!H395</f>
        <v>101.74</v>
      </c>
      <c r="M1182" s="10"/>
      <c r="N1182" s="10"/>
      <c r="O1182" s="221">
        <f>IF(P1182="Yes",'MD Rates'!$H$1,R1182)</f>
        <v>44287</v>
      </c>
      <c r="P1182" s="11" t="str">
        <f t="shared" ref="P1182:P1189" si="173">IF(I1182&lt;&gt;L1182,"Yes","No")</f>
        <v>No</v>
      </c>
      <c r="Q1182" s="10" t="s">
        <v>355</v>
      </c>
      <c r="R1182" s="256">
        <v>44287</v>
      </c>
      <c r="T1182" s="64"/>
      <c r="U1182" s="64"/>
      <c r="V1182" s="64"/>
    </row>
    <row r="1183" spans="1:22" hidden="1" x14ac:dyDescent="0.25">
      <c r="A1183" s="103" t="s">
        <v>10</v>
      </c>
      <c r="B1183" s="106" t="s">
        <v>1014</v>
      </c>
      <c r="C1183" s="226" t="s">
        <v>778</v>
      </c>
      <c r="D1183" s="10"/>
      <c r="E1183" s="10"/>
      <c r="F1183" s="100" t="s">
        <v>802</v>
      </c>
      <c r="G1183" s="10"/>
      <c r="H1183" s="10"/>
      <c r="I1183" s="63">
        <v>96.25</v>
      </c>
      <c r="J1183" s="10"/>
      <c r="K1183" s="10"/>
      <c r="L1183" s="262">
        <f>'MD Rates'!H397</f>
        <v>96.25</v>
      </c>
      <c r="M1183" s="10"/>
      <c r="N1183" s="10"/>
      <c r="O1183" s="221">
        <f>IF(P1183="Yes",'MD Rates'!$H$1,R1183)</f>
        <v>44287</v>
      </c>
      <c r="P1183" s="11" t="str">
        <f t="shared" si="173"/>
        <v>No</v>
      </c>
      <c r="Q1183" s="10" t="s">
        <v>355</v>
      </c>
      <c r="R1183" s="256">
        <v>44287</v>
      </c>
      <c r="T1183" s="64"/>
      <c r="U1183" s="64"/>
      <c r="V1183" s="64"/>
    </row>
    <row r="1184" spans="1:22" hidden="1" x14ac:dyDescent="0.25">
      <c r="A1184" s="103" t="s">
        <v>10</v>
      </c>
      <c r="B1184" s="106" t="s">
        <v>1014</v>
      </c>
      <c r="C1184" s="226" t="s">
        <v>778</v>
      </c>
      <c r="D1184" s="10"/>
      <c r="E1184" s="10"/>
      <c r="F1184" s="100" t="s">
        <v>803</v>
      </c>
      <c r="G1184" s="10"/>
      <c r="H1184" s="10"/>
      <c r="I1184" s="10">
        <v>116.88</v>
      </c>
      <c r="J1184" s="10"/>
      <c r="K1184" s="10"/>
      <c r="L1184" s="262">
        <f>'MD Rates'!H396</f>
        <v>116.88</v>
      </c>
      <c r="M1184" s="10"/>
      <c r="N1184" s="10"/>
      <c r="O1184" s="221">
        <f>IF(P1184="Yes",'MD Rates'!$H$1,R1184)</f>
        <v>44287</v>
      </c>
      <c r="P1184" s="11" t="str">
        <f t="shared" si="173"/>
        <v>No</v>
      </c>
      <c r="Q1184" s="10" t="s">
        <v>355</v>
      </c>
      <c r="R1184" s="256">
        <v>44287</v>
      </c>
      <c r="T1184" s="64"/>
      <c r="U1184" s="64"/>
      <c r="V1184" s="64"/>
    </row>
    <row r="1185" spans="1:22" hidden="1" x14ac:dyDescent="0.25">
      <c r="A1185" s="103" t="s">
        <v>10</v>
      </c>
      <c r="B1185" s="106" t="s">
        <v>1014</v>
      </c>
      <c r="C1185" s="226" t="s">
        <v>778</v>
      </c>
      <c r="D1185" s="10"/>
      <c r="E1185" s="10"/>
      <c r="F1185" s="100" t="s">
        <v>804</v>
      </c>
      <c r="G1185" s="10"/>
      <c r="H1185" s="10"/>
      <c r="I1185" s="63">
        <v>101.74</v>
      </c>
      <c r="J1185" s="10"/>
      <c r="K1185" s="10"/>
      <c r="L1185" s="262">
        <f>'MD Rates'!H395</f>
        <v>101.74</v>
      </c>
      <c r="M1185" s="10"/>
      <c r="N1185" s="10"/>
      <c r="O1185" s="221">
        <f>IF(P1185="Yes",'MD Rates'!$H$1,R1185)</f>
        <v>44287</v>
      </c>
      <c r="P1185" s="11" t="str">
        <f t="shared" si="173"/>
        <v>No</v>
      </c>
      <c r="Q1185" s="10" t="s">
        <v>355</v>
      </c>
      <c r="R1185" s="256">
        <v>44287</v>
      </c>
      <c r="T1185" s="64"/>
      <c r="U1185" s="64"/>
      <c r="V1185" s="64"/>
    </row>
    <row r="1186" spans="1:22" hidden="1" x14ac:dyDescent="0.25">
      <c r="A1186" s="100" t="s">
        <v>805</v>
      </c>
      <c r="B1186" s="106" t="s">
        <v>1014</v>
      </c>
      <c r="C1186" s="225" t="s">
        <v>778</v>
      </c>
      <c r="D1186" s="10"/>
      <c r="E1186" s="10"/>
      <c r="F1186" s="100" t="s">
        <v>801</v>
      </c>
      <c r="G1186" s="10"/>
      <c r="H1186" s="10"/>
      <c r="I1186" s="63">
        <v>101.74</v>
      </c>
      <c r="J1186" s="10"/>
      <c r="K1186" s="10"/>
      <c r="L1186" s="262">
        <f>L1185</f>
        <v>101.74</v>
      </c>
      <c r="M1186" s="10"/>
      <c r="N1186" s="10"/>
      <c r="O1186" s="221">
        <f>IF(P1186="Yes",'MD Rates'!$H$1,R1186)</f>
        <v>44287</v>
      </c>
      <c r="P1186" s="11" t="str">
        <f t="shared" si="173"/>
        <v>No</v>
      </c>
      <c r="Q1186" s="10" t="s">
        <v>355</v>
      </c>
      <c r="R1186" s="256">
        <v>44287</v>
      </c>
      <c r="T1186" s="64"/>
      <c r="U1186" s="64"/>
      <c r="V1186" s="64"/>
    </row>
    <row r="1187" spans="1:22" hidden="1" x14ac:dyDescent="0.25">
      <c r="A1187" s="100" t="s">
        <v>805</v>
      </c>
      <c r="B1187" s="106" t="s">
        <v>1014</v>
      </c>
      <c r="C1187" s="225" t="s">
        <v>778</v>
      </c>
      <c r="D1187" s="10"/>
      <c r="E1187" s="10"/>
      <c r="F1187" s="100" t="s">
        <v>802</v>
      </c>
      <c r="G1187" s="10"/>
      <c r="H1187" s="10"/>
      <c r="I1187" s="63">
        <v>96.25</v>
      </c>
      <c r="J1187" s="10"/>
      <c r="K1187" s="10"/>
      <c r="L1187" s="262">
        <f>L1183</f>
        <v>96.25</v>
      </c>
      <c r="M1187" s="10"/>
      <c r="N1187" s="10"/>
      <c r="O1187" s="221">
        <f>IF(P1187="Yes",'MD Rates'!$H$1,R1187)</f>
        <v>44287</v>
      </c>
      <c r="P1187" s="11" t="str">
        <f t="shared" si="173"/>
        <v>No</v>
      </c>
      <c r="Q1187" s="10"/>
      <c r="R1187" s="256">
        <v>44287</v>
      </c>
      <c r="T1187" s="64"/>
      <c r="U1187" s="64"/>
      <c r="V1187" s="64"/>
    </row>
    <row r="1188" spans="1:22" hidden="1" x14ac:dyDescent="0.25">
      <c r="A1188" s="100" t="s">
        <v>805</v>
      </c>
      <c r="B1188" s="106" t="s">
        <v>1014</v>
      </c>
      <c r="C1188" s="225" t="s">
        <v>778</v>
      </c>
      <c r="D1188" s="10"/>
      <c r="E1188" s="10"/>
      <c r="F1188" s="100" t="s">
        <v>803</v>
      </c>
      <c r="G1188" s="10"/>
      <c r="H1188" s="10"/>
      <c r="I1188" s="96">
        <v>116.88</v>
      </c>
      <c r="J1188" s="10"/>
      <c r="K1188" s="10"/>
      <c r="L1188" s="262">
        <f>L1184</f>
        <v>116.88</v>
      </c>
      <c r="M1188" s="10"/>
      <c r="N1188" s="10"/>
      <c r="O1188" s="221">
        <f>IF(P1188="Yes",'MD Rates'!$H$1,R1188)</f>
        <v>44287</v>
      </c>
      <c r="P1188" s="11" t="str">
        <f t="shared" si="173"/>
        <v>No</v>
      </c>
      <c r="Q1188" s="10"/>
      <c r="R1188" s="256">
        <v>44287</v>
      </c>
      <c r="T1188" s="64"/>
      <c r="U1188" s="64"/>
      <c r="V1188" s="64"/>
    </row>
    <row r="1189" spans="1:22" hidden="1" x14ac:dyDescent="0.25">
      <c r="A1189" s="100" t="s">
        <v>805</v>
      </c>
      <c r="B1189" s="106" t="s">
        <v>1014</v>
      </c>
      <c r="C1189" s="225" t="s">
        <v>778</v>
      </c>
      <c r="D1189" s="10"/>
      <c r="E1189" s="10"/>
      <c r="F1189" s="100" t="s">
        <v>804</v>
      </c>
      <c r="G1189" s="10"/>
      <c r="H1189" s="10"/>
      <c r="I1189" s="63">
        <v>101.74</v>
      </c>
      <c r="J1189" s="10"/>
      <c r="K1189" s="10"/>
      <c r="L1189" s="262">
        <f>L1185</f>
        <v>101.74</v>
      </c>
      <c r="M1189" s="10"/>
      <c r="N1189" s="10"/>
      <c r="O1189" s="221">
        <f>IF(P1189="Yes",'MD Rates'!$H$1,R1189)</f>
        <v>44287</v>
      </c>
      <c r="P1189" s="11" t="str">
        <f t="shared" si="173"/>
        <v>No</v>
      </c>
      <c r="Q1189" s="10"/>
      <c r="R1189" s="256">
        <v>44287</v>
      </c>
      <c r="T1189" s="64"/>
      <c r="U1189" s="64"/>
      <c r="V1189" s="64"/>
    </row>
    <row r="1190" spans="1:22" hidden="1" x14ac:dyDescent="0.25">
      <c r="A1190" s="100" t="s">
        <v>806</v>
      </c>
      <c r="B1190" s="106" t="s">
        <v>1014</v>
      </c>
      <c r="C1190" s="225" t="s">
        <v>778</v>
      </c>
      <c r="D1190" s="10"/>
      <c r="E1190" s="10"/>
      <c r="F1190" s="100" t="s">
        <v>801</v>
      </c>
      <c r="G1190" s="10"/>
      <c r="H1190" s="10"/>
      <c r="I1190" s="63">
        <v>101.74</v>
      </c>
      <c r="J1190" s="10"/>
      <c r="K1190" s="10"/>
      <c r="L1190" s="262">
        <f>L1186</f>
        <v>101.74</v>
      </c>
      <c r="M1190" s="10"/>
      <c r="N1190" s="10"/>
      <c r="O1190" s="221">
        <f>IF(P1190="Yes",'MD Rates'!$H$1,R1190)</f>
        <v>44287</v>
      </c>
      <c r="P1190" s="11" t="str">
        <f t="shared" ref="P1190:P1214" si="174">IF(I1190&lt;&gt;L1190,"Yes","No")</f>
        <v>No</v>
      </c>
      <c r="Q1190" s="10"/>
      <c r="R1190" s="256">
        <v>44287</v>
      </c>
      <c r="T1190" s="64"/>
      <c r="U1190" s="64"/>
      <c r="V1190" s="64"/>
    </row>
    <row r="1191" spans="1:22" hidden="1" x14ac:dyDescent="0.25">
      <c r="A1191" s="100" t="s">
        <v>806</v>
      </c>
      <c r="B1191" s="106" t="s">
        <v>1014</v>
      </c>
      <c r="C1191" s="225" t="s">
        <v>778</v>
      </c>
      <c r="D1191" s="10"/>
      <c r="E1191" s="10"/>
      <c r="F1191" s="100" t="s">
        <v>802</v>
      </c>
      <c r="G1191" s="10"/>
      <c r="H1191" s="10"/>
      <c r="I1191" s="63">
        <v>96.25</v>
      </c>
      <c r="J1191" s="10"/>
      <c r="K1191" s="10"/>
      <c r="L1191" s="262">
        <f>L1183</f>
        <v>96.25</v>
      </c>
      <c r="M1191" s="10"/>
      <c r="N1191" s="10"/>
      <c r="O1191" s="221">
        <f>IF(P1191="Yes",'MD Rates'!$H$1,R1191)</f>
        <v>44287</v>
      </c>
      <c r="P1191" s="11" t="str">
        <f t="shared" si="174"/>
        <v>No</v>
      </c>
      <c r="Q1191" s="10"/>
      <c r="R1191" s="256">
        <v>44287</v>
      </c>
      <c r="T1191" s="64"/>
      <c r="U1191" s="64"/>
      <c r="V1191" s="64"/>
    </row>
    <row r="1192" spans="1:22" hidden="1" x14ac:dyDescent="0.25">
      <c r="A1192" s="100" t="s">
        <v>806</v>
      </c>
      <c r="B1192" s="106" t="s">
        <v>1014</v>
      </c>
      <c r="C1192" s="225" t="s">
        <v>778</v>
      </c>
      <c r="D1192" s="10"/>
      <c r="E1192" s="10"/>
      <c r="F1192" s="100" t="s">
        <v>803</v>
      </c>
      <c r="G1192" s="10"/>
      <c r="H1192" s="10"/>
      <c r="I1192" s="10">
        <v>116.88</v>
      </c>
      <c r="J1192" s="10"/>
      <c r="K1192" s="10"/>
      <c r="L1192" s="262">
        <f>L1184</f>
        <v>116.88</v>
      </c>
      <c r="M1192" s="10"/>
      <c r="N1192" s="10"/>
      <c r="O1192" s="221">
        <f>IF(P1192="Yes",'MD Rates'!$H$1,R1192)</f>
        <v>44287</v>
      </c>
      <c r="P1192" s="11" t="str">
        <f t="shared" si="174"/>
        <v>No</v>
      </c>
      <c r="Q1192" s="10"/>
      <c r="R1192" s="256">
        <v>44287</v>
      </c>
      <c r="T1192" s="64"/>
      <c r="U1192" s="64"/>
      <c r="V1192" s="64"/>
    </row>
    <row r="1193" spans="1:22" hidden="1" x14ac:dyDescent="0.25">
      <c r="A1193" s="627" t="s">
        <v>806</v>
      </c>
      <c r="B1193" s="106" t="s">
        <v>1014</v>
      </c>
      <c r="C1193" s="228" t="s">
        <v>778</v>
      </c>
      <c r="D1193" s="628"/>
      <c r="E1193" s="10"/>
      <c r="F1193" s="100" t="s">
        <v>804</v>
      </c>
      <c r="G1193" s="10"/>
      <c r="H1193" s="10"/>
      <c r="I1193" s="63">
        <v>101.74</v>
      </c>
      <c r="J1193" s="10"/>
      <c r="K1193" s="10"/>
      <c r="L1193" s="262">
        <f>L1186</f>
        <v>101.74</v>
      </c>
      <c r="M1193" s="10"/>
      <c r="N1193" s="10"/>
      <c r="O1193" s="221">
        <f>IF(P1193="Yes",'MD Rates'!$H$1,R1193)</f>
        <v>44287</v>
      </c>
      <c r="P1193" s="11" t="str">
        <f t="shared" si="174"/>
        <v>No</v>
      </c>
      <c r="Q1193" s="10"/>
      <c r="R1193" s="256">
        <v>44287</v>
      </c>
      <c r="T1193" s="64"/>
      <c r="U1193" s="64"/>
      <c r="V1193" s="64"/>
    </row>
    <row r="1194" spans="1:22" hidden="1" x14ac:dyDescent="0.25">
      <c r="A1194" s="264" t="s">
        <v>1127</v>
      </c>
      <c r="B1194" s="106" t="s">
        <v>1014</v>
      </c>
      <c r="C1194" s="228" t="s">
        <v>778</v>
      </c>
      <c r="D1194" s="8"/>
      <c r="E1194" s="10"/>
      <c r="F1194" s="100" t="s">
        <v>801</v>
      </c>
      <c r="G1194" s="10"/>
      <c r="H1194" s="10"/>
      <c r="I1194" s="63">
        <v>101.74</v>
      </c>
      <c r="J1194" s="10"/>
      <c r="K1194" s="10"/>
      <c r="L1194" s="262">
        <f>L1190</f>
        <v>101.74</v>
      </c>
      <c r="M1194" s="10"/>
      <c r="N1194" s="10"/>
      <c r="O1194" s="221">
        <f>IF(P1194="Yes",'MD Rates'!$H$1,R1194)</f>
        <v>44287</v>
      </c>
      <c r="P1194" s="11" t="str">
        <f t="shared" ref="P1194:P1201" si="175">IF(I1194&lt;&gt;L1194,"Yes","No")</f>
        <v>No</v>
      </c>
      <c r="Q1194" s="10"/>
      <c r="R1194" s="256">
        <v>44287</v>
      </c>
      <c r="T1194" s="64"/>
      <c r="U1194" s="64"/>
      <c r="V1194" s="64"/>
    </row>
    <row r="1195" spans="1:22" hidden="1" x14ac:dyDescent="0.25">
      <c r="A1195" s="264" t="s">
        <v>1127</v>
      </c>
      <c r="B1195" s="106" t="s">
        <v>1014</v>
      </c>
      <c r="C1195" s="228" t="s">
        <v>778</v>
      </c>
      <c r="D1195" s="8"/>
      <c r="E1195" s="10"/>
      <c r="F1195" s="100" t="s">
        <v>802</v>
      </c>
      <c r="G1195" s="10"/>
      <c r="H1195" s="10"/>
      <c r="I1195" s="63">
        <v>96.25</v>
      </c>
      <c r="J1195" s="10"/>
      <c r="K1195" s="10"/>
      <c r="L1195" s="262">
        <f>L1191</f>
        <v>96.25</v>
      </c>
      <c r="M1195" s="10"/>
      <c r="N1195" s="10"/>
      <c r="O1195" s="221">
        <f>IF(P1195="Yes",'MD Rates'!$H$1,R1195)</f>
        <v>44287</v>
      </c>
      <c r="P1195" s="11" t="str">
        <f t="shared" si="175"/>
        <v>No</v>
      </c>
      <c r="Q1195" s="10"/>
      <c r="R1195" s="256">
        <v>44287</v>
      </c>
      <c r="T1195" s="64"/>
      <c r="U1195" s="64"/>
      <c r="V1195" s="64"/>
    </row>
    <row r="1196" spans="1:22" hidden="1" x14ac:dyDescent="0.25">
      <c r="A1196" s="264" t="s">
        <v>1127</v>
      </c>
      <c r="B1196" s="106" t="s">
        <v>1014</v>
      </c>
      <c r="C1196" s="228" t="s">
        <v>778</v>
      </c>
      <c r="D1196" s="8"/>
      <c r="E1196" s="10"/>
      <c r="F1196" s="100" t="s">
        <v>803</v>
      </c>
      <c r="G1196" s="10"/>
      <c r="H1196" s="10"/>
      <c r="I1196" s="63">
        <v>116.88</v>
      </c>
      <c r="J1196" s="10"/>
      <c r="K1196" s="10"/>
      <c r="L1196" s="262">
        <f>L1192</f>
        <v>116.88</v>
      </c>
      <c r="M1196" s="10"/>
      <c r="N1196" s="10"/>
      <c r="O1196" s="221">
        <f>IF(P1196="Yes",'MD Rates'!$H$1,R1196)</f>
        <v>44287</v>
      </c>
      <c r="P1196" s="11" t="str">
        <f t="shared" si="175"/>
        <v>No</v>
      </c>
      <c r="Q1196" s="10"/>
      <c r="R1196" s="256">
        <v>44287</v>
      </c>
      <c r="T1196" s="64"/>
      <c r="U1196" s="64"/>
      <c r="V1196" s="64"/>
    </row>
    <row r="1197" spans="1:22" hidden="1" x14ac:dyDescent="0.25">
      <c r="A1197" s="264" t="s">
        <v>1127</v>
      </c>
      <c r="B1197" s="106" t="s">
        <v>1014</v>
      </c>
      <c r="C1197" s="228" t="s">
        <v>778</v>
      </c>
      <c r="D1197" s="8"/>
      <c r="E1197" s="10"/>
      <c r="F1197" s="100" t="s">
        <v>804</v>
      </c>
      <c r="G1197" s="10"/>
      <c r="H1197" s="10"/>
      <c r="I1197" s="63">
        <v>101.74</v>
      </c>
      <c r="J1197" s="10"/>
      <c r="K1197" s="10"/>
      <c r="L1197" s="262">
        <f>L1194</f>
        <v>101.74</v>
      </c>
      <c r="M1197" s="10"/>
      <c r="N1197" s="10"/>
      <c r="O1197" s="221">
        <f>IF(P1197="Yes",'MD Rates'!$H$1,R1197)</f>
        <v>44287</v>
      </c>
      <c r="P1197" s="11" t="str">
        <f t="shared" si="175"/>
        <v>No</v>
      </c>
      <c r="Q1197" s="10"/>
      <c r="R1197" s="256">
        <v>44287</v>
      </c>
      <c r="T1197" s="64"/>
      <c r="U1197" s="64"/>
      <c r="V1197" s="64"/>
    </row>
    <row r="1198" spans="1:22" hidden="1" x14ac:dyDescent="0.25">
      <c r="A1198" s="264" t="s">
        <v>1128</v>
      </c>
      <c r="B1198" s="106" t="s">
        <v>1014</v>
      </c>
      <c r="C1198" s="228" t="s">
        <v>778</v>
      </c>
      <c r="D1198" s="8"/>
      <c r="E1198" s="10"/>
      <c r="F1198" s="100" t="s">
        <v>801</v>
      </c>
      <c r="G1198" s="10"/>
      <c r="H1198" s="10"/>
      <c r="I1198" s="63">
        <v>101.74</v>
      </c>
      <c r="J1198" s="10"/>
      <c r="K1198" s="10"/>
      <c r="L1198" s="262">
        <f>L1197</f>
        <v>101.74</v>
      </c>
      <c r="M1198" s="10"/>
      <c r="N1198" s="10"/>
      <c r="O1198" s="221">
        <f>IF(P1198="Yes",'MD Rates'!$H$1,R1198)</f>
        <v>44287</v>
      </c>
      <c r="P1198" s="11" t="str">
        <f t="shared" si="175"/>
        <v>No</v>
      </c>
      <c r="Q1198" s="10"/>
      <c r="R1198" s="256">
        <v>44287</v>
      </c>
      <c r="T1198" s="64"/>
      <c r="U1198" s="64"/>
      <c r="V1198" s="64"/>
    </row>
    <row r="1199" spans="1:22" hidden="1" x14ac:dyDescent="0.25">
      <c r="A1199" s="264" t="s">
        <v>1128</v>
      </c>
      <c r="B1199" s="106" t="s">
        <v>1014</v>
      </c>
      <c r="C1199" s="228" t="s">
        <v>778</v>
      </c>
      <c r="D1199" s="8"/>
      <c r="E1199" s="10"/>
      <c r="F1199" s="100" t="s">
        <v>802</v>
      </c>
      <c r="G1199" s="10"/>
      <c r="H1199" s="10"/>
      <c r="I1199" s="63">
        <v>96.25</v>
      </c>
      <c r="J1199" s="10"/>
      <c r="K1199" s="10"/>
      <c r="L1199" s="262">
        <f>L1195</f>
        <v>96.25</v>
      </c>
      <c r="M1199" s="10"/>
      <c r="N1199" s="10"/>
      <c r="O1199" s="221">
        <f>IF(P1199="Yes",'MD Rates'!$H$1,R1199)</f>
        <v>44287</v>
      </c>
      <c r="P1199" s="11" t="str">
        <f t="shared" si="175"/>
        <v>No</v>
      </c>
      <c r="Q1199" s="10"/>
      <c r="R1199" s="256">
        <v>44287</v>
      </c>
      <c r="T1199" s="64"/>
      <c r="U1199" s="64"/>
      <c r="V1199" s="64"/>
    </row>
    <row r="1200" spans="1:22" hidden="1" x14ac:dyDescent="0.25">
      <c r="A1200" s="264" t="s">
        <v>1128</v>
      </c>
      <c r="B1200" s="106" t="s">
        <v>1014</v>
      </c>
      <c r="C1200" s="228" t="s">
        <v>778</v>
      </c>
      <c r="D1200" s="8"/>
      <c r="E1200" s="10"/>
      <c r="F1200" s="100" t="s">
        <v>803</v>
      </c>
      <c r="G1200" s="10"/>
      <c r="H1200" s="10"/>
      <c r="I1200" s="63">
        <v>116.88</v>
      </c>
      <c r="J1200" s="10"/>
      <c r="K1200" s="10"/>
      <c r="L1200" s="262">
        <f>L1196</f>
        <v>116.88</v>
      </c>
      <c r="M1200" s="10"/>
      <c r="N1200" s="10"/>
      <c r="O1200" s="221">
        <f>IF(P1200="Yes",'MD Rates'!$H$1,R1200)</f>
        <v>44287</v>
      </c>
      <c r="P1200" s="11" t="str">
        <f t="shared" si="175"/>
        <v>No</v>
      </c>
      <c r="Q1200" s="10"/>
      <c r="R1200" s="256">
        <v>44287</v>
      </c>
      <c r="T1200" s="64"/>
      <c r="U1200" s="64"/>
      <c r="V1200" s="64"/>
    </row>
    <row r="1201" spans="1:22" hidden="1" x14ac:dyDescent="0.25">
      <c r="A1201" s="264" t="s">
        <v>1128</v>
      </c>
      <c r="B1201" s="106" t="s">
        <v>1014</v>
      </c>
      <c r="C1201" s="228" t="s">
        <v>778</v>
      </c>
      <c r="D1201" s="8"/>
      <c r="E1201" s="10"/>
      <c r="F1201" s="100" t="s">
        <v>804</v>
      </c>
      <c r="G1201" s="10"/>
      <c r="H1201" s="10"/>
      <c r="I1201" s="63">
        <v>101.74</v>
      </c>
      <c r="J1201" s="10"/>
      <c r="K1201" s="10"/>
      <c r="L1201" s="262">
        <f>L1198</f>
        <v>101.74</v>
      </c>
      <c r="M1201" s="10"/>
      <c r="N1201" s="10"/>
      <c r="O1201" s="221">
        <f>IF(P1201="Yes",'MD Rates'!$H$1,R1201)</f>
        <v>44287</v>
      </c>
      <c r="P1201" s="11" t="str">
        <f t="shared" si="175"/>
        <v>No</v>
      </c>
      <c r="Q1201" s="10"/>
      <c r="R1201" s="256">
        <v>44287</v>
      </c>
      <c r="T1201" s="64"/>
      <c r="U1201" s="64"/>
      <c r="V1201" s="64"/>
    </row>
    <row r="1202" spans="1:22" ht="14.5" hidden="1" x14ac:dyDescent="0.35">
      <c r="A1202" s="747" t="s">
        <v>1009</v>
      </c>
      <c r="B1202" s="748" t="s">
        <v>1014</v>
      </c>
      <c r="C1202" s="629" t="s">
        <v>778</v>
      </c>
      <c r="D1202" s="747" t="s">
        <v>905</v>
      </c>
      <c r="E1202" s="10"/>
      <c r="F1202" s="747" t="s">
        <v>1015</v>
      </c>
      <c r="G1202" s="10"/>
      <c r="H1202" s="747"/>
      <c r="I1202" s="813">
        <v>4461</v>
      </c>
      <c r="J1202" s="10"/>
      <c r="K1202" s="10"/>
      <c r="L1202" s="876">
        <f>'MD Rates'!D89</f>
        <v>4461</v>
      </c>
      <c r="M1202" s="10"/>
      <c r="N1202" s="10"/>
      <c r="O1202" s="221">
        <f>IF(P1202="Yes",'MD Rates'!$H$1,R1202)</f>
        <v>44652</v>
      </c>
      <c r="P1202" s="11" t="str">
        <f t="shared" si="174"/>
        <v>No</v>
      </c>
      <c r="Q1202" s="10"/>
      <c r="R1202" s="221">
        <v>44652</v>
      </c>
      <c r="S1202" s="676"/>
      <c r="T1202" s="64"/>
      <c r="U1202" s="64"/>
      <c r="V1202" s="64"/>
    </row>
    <row r="1203" spans="1:22" ht="14.5" hidden="1" x14ac:dyDescent="0.35">
      <c r="A1203" s="747" t="s">
        <v>1009</v>
      </c>
      <c r="B1203" s="748" t="s">
        <v>1014</v>
      </c>
      <c r="C1203" s="629" t="s">
        <v>778</v>
      </c>
      <c r="D1203" s="747" t="s">
        <v>907</v>
      </c>
      <c r="E1203" s="10"/>
      <c r="F1203" s="747" t="s">
        <v>1015</v>
      </c>
      <c r="G1203" s="10"/>
      <c r="H1203" s="747"/>
      <c r="I1203" s="813">
        <v>4461</v>
      </c>
      <c r="J1203" s="10"/>
      <c r="K1203" s="10"/>
      <c r="L1203" s="876">
        <f t="shared" ref="L1203:L1222" si="176">L1202</f>
        <v>4461</v>
      </c>
      <c r="M1203" s="10"/>
      <c r="N1203" s="10"/>
      <c r="O1203" s="221">
        <f>IF(P1203="Yes",'MD Rates'!$H$1,R1203)</f>
        <v>44652</v>
      </c>
      <c r="P1203" s="11" t="str">
        <f t="shared" si="174"/>
        <v>No</v>
      </c>
      <c r="Q1203" s="10"/>
      <c r="R1203" s="221">
        <v>44652</v>
      </c>
      <c r="S1203" s="676"/>
      <c r="T1203" s="64"/>
      <c r="U1203" s="64"/>
      <c r="V1203" s="64"/>
    </row>
    <row r="1204" spans="1:22" ht="14.5" hidden="1" x14ac:dyDescent="0.35">
      <c r="A1204" s="747" t="s">
        <v>1009</v>
      </c>
      <c r="B1204" s="748" t="s">
        <v>1014</v>
      </c>
      <c r="C1204" s="629" t="s">
        <v>778</v>
      </c>
      <c r="D1204" s="747" t="s">
        <v>909</v>
      </c>
      <c r="E1204" s="10"/>
      <c r="F1204" s="747" t="s">
        <v>1015</v>
      </c>
      <c r="G1204" s="10"/>
      <c r="H1204" s="747"/>
      <c r="I1204" s="813">
        <v>4461</v>
      </c>
      <c r="J1204" s="10"/>
      <c r="K1204" s="10"/>
      <c r="L1204" s="876">
        <f t="shared" si="176"/>
        <v>4461</v>
      </c>
      <c r="M1204" s="10"/>
      <c r="N1204" s="10"/>
      <c r="O1204" s="221">
        <f>IF(P1204="Yes",'MD Rates'!$H$1,R1204)</f>
        <v>44652</v>
      </c>
      <c r="P1204" s="11" t="str">
        <f t="shared" si="174"/>
        <v>No</v>
      </c>
      <c r="Q1204" s="10"/>
      <c r="R1204" s="221">
        <v>44652</v>
      </c>
      <c r="S1204" s="676"/>
      <c r="T1204" s="64"/>
      <c r="U1204" s="64"/>
      <c r="V1204" s="64"/>
    </row>
    <row r="1205" spans="1:22" ht="14.5" hidden="1" x14ac:dyDescent="0.35">
      <c r="A1205" s="747" t="s">
        <v>1009</v>
      </c>
      <c r="B1205" s="748" t="s">
        <v>1014</v>
      </c>
      <c r="C1205" s="629" t="s">
        <v>778</v>
      </c>
      <c r="D1205" s="747" t="s">
        <v>899</v>
      </c>
      <c r="E1205" s="10"/>
      <c r="F1205" s="747" t="s">
        <v>1015</v>
      </c>
      <c r="G1205" s="10"/>
      <c r="H1205" s="747"/>
      <c r="I1205" s="813">
        <v>4461</v>
      </c>
      <c r="J1205" s="10"/>
      <c r="K1205" s="10"/>
      <c r="L1205" s="876">
        <f t="shared" si="176"/>
        <v>4461</v>
      </c>
      <c r="M1205" s="10"/>
      <c r="N1205" s="10"/>
      <c r="O1205" s="221">
        <f>IF(P1205="Yes",'MD Rates'!$H$1,R1205)</f>
        <v>44652</v>
      </c>
      <c r="P1205" s="11" t="str">
        <f t="shared" si="174"/>
        <v>No</v>
      </c>
      <c r="Q1205" s="10"/>
      <c r="R1205" s="221">
        <v>44652</v>
      </c>
      <c r="S1205" s="676"/>
      <c r="T1205" s="64"/>
      <c r="U1205" s="64"/>
      <c r="V1205" s="64"/>
    </row>
    <row r="1206" spans="1:22" ht="14.5" hidden="1" x14ac:dyDescent="0.35">
      <c r="A1206" s="747" t="s">
        <v>1009</v>
      </c>
      <c r="B1206" s="748" t="s">
        <v>1014</v>
      </c>
      <c r="C1206" s="629" t="s">
        <v>778</v>
      </c>
      <c r="D1206" s="747" t="s">
        <v>902</v>
      </c>
      <c r="E1206" s="10"/>
      <c r="F1206" s="747" t="s">
        <v>1015</v>
      </c>
      <c r="G1206" s="10"/>
      <c r="H1206" s="747"/>
      <c r="I1206" s="813">
        <v>4461</v>
      </c>
      <c r="J1206" s="10"/>
      <c r="K1206" s="10"/>
      <c r="L1206" s="876">
        <f t="shared" si="176"/>
        <v>4461</v>
      </c>
      <c r="M1206" s="10"/>
      <c r="N1206" s="10"/>
      <c r="O1206" s="221">
        <f>IF(P1206="Yes",'MD Rates'!$H$1,R1206)</f>
        <v>44652</v>
      </c>
      <c r="P1206" s="11" t="str">
        <f t="shared" si="174"/>
        <v>No</v>
      </c>
      <c r="Q1206" s="10"/>
      <c r="R1206" s="221">
        <v>44652</v>
      </c>
      <c r="S1206" s="676"/>
      <c r="T1206" s="64"/>
      <c r="U1206" s="64"/>
      <c r="V1206" s="64"/>
    </row>
    <row r="1207" spans="1:22" ht="14.5" hidden="1" x14ac:dyDescent="0.35">
      <c r="A1207" s="747" t="s">
        <v>1009</v>
      </c>
      <c r="B1207" s="748" t="s">
        <v>1014</v>
      </c>
      <c r="C1207" s="629" t="s">
        <v>778</v>
      </c>
      <c r="D1207" s="747" t="s">
        <v>912</v>
      </c>
      <c r="E1207" s="10"/>
      <c r="F1207" s="747" t="s">
        <v>1015</v>
      </c>
      <c r="G1207" s="10"/>
      <c r="H1207" s="747"/>
      <c r="I1207" s="813">
        <v>4461</v>
      </c>
      <c r="J1207" s="10"/>
      <c r="K1207" s="10"/>
      <c r="L1207" s="876">
        <f t="shared" si="176"/>
        <v>4461</v>
      </c>
      <c r="M1207" s="10"/>
      <c r="N1207" s="10"/>
      <c r="O1207" s="221">
        <f>IF(P1207="Yes",'MD Rates'!$H$1,R1207)</f>
        <v>44652</v>
      </c>
      <c r="P1207" s="11" t="str">
        <f t="shared" si="174"/>
        <v>No</v>
      </c>
      <c r="Q1207" s="10"/>
      <c r="R1207" s="221">
        <v>44652</v>
      </c>
      <c r="S1207" s="676"/>
      <c r="T1207" s="64"/>
      <c r="U1207" s="64"/>
      <c r="V1207" s="64"/>
    </row>
    <row r="1208" spans="1:22" ht="14.5" hidden="1" x14ac:dyDescent="0.35">
      <c r="A1208" s="747" t="s">
        <v>1009</v>
      </c>
      <c r="B1208" s="748" t="s">
        <v>1014</v>
      </c>
      <c r="C1208" s="629" t="s">
        <v>778</v>
      </c>
      <c r="D1208" s="747" t="s">
        <v>914</v>
      </c>
      <c r="E1208" s="10"/>
      <c r="F1208" s="747" t="s">
        <v>1015</v>
      </c>
      <c r="G1208" s="10"/>
      <c r="H1208" s="747"/>
      <c r="I1208" s="813">
        <v>4461</v>
      </c>
      <c r="J1208" s="10"/>
      <c r="K1208" s="10"/>
      <c r="L1208" s="876">
        <f t="shared" si="176"/>
        <v>4461</v>
      </c>
      <c r="M1208" s="10"/>
      <c r="N1208" s="10"/>
      <c r="O1208" s="221">
        <f>IF(P1208="Yes",'MD Rates'!$H$1,R1208)</f>
        <v>44652</v>
      </c>
      <c r="P1208" s="11" t="str">
        <f t="shared" si="174"/>
        <v>No</v>
      </c>
      <c r="Q1208" s="10"/>
      <c r="R1208" s="221">
        <v>44652</v>
      </c>
      <c r="S1208" s="676"/>
      <c r="T1208" s="64"/>
      <c r="U1208" s="64"/>
      <c r="V1208" s="64"/>
    </row>
    <row r="1209" spans="1:22" ht="14.5" hidden="1" x14ac:dyDescent="0.35">
      <c r="A1209" s="747" t="s">
        <v>1009</v>
      </c>
      <c r="B1209" s="748" t="s">
        <v>1014</v>
      </c>
      <c r="C1209" s="629" t="s">
        <v>778</v>
      </c>
      <c r="D1209" s="747" t="s">
        <v>916</v>
      </c>
      <c r="E1209" s="10"/>
      <c r="F1209" s="747" t="s">
        <v>1015</v>
      </c>
      <c r="G1209" s="10"/>
      <c r="H1209" s="747"/>
      <c r="I1209" s="813">
        <v>4461</v>
      </c>
      <c r="J1209" s="10"/>
      <c r="K1209" s="10"/>
      <c r="L1209" s="876">
        <f t="shared" si="176"/>
        <v>4461</v>
      </c>
      <c r="M1209" s="10"/>
      <c r="N1209" s="10"/>
      <c r="O1209" s="221">
        <f>IF(P1209="Yes",'MD Rates'!$H$1,R1209)</f>
        <v>44652</v>
      </c>
      <c r="P1209" s="11" t="str">
        <f t="shared" si="174"/>
        <v>No</v>
      </c>
      <c r="Q1209" s="10"/>
      <c r="R1209" s="221">
        <v>44652</v>
      </c>
      <c r="S1209" s="676"/>
      <c r="T1209" s="64"/>
      <c r="U1209" s="64"/>
      <c r="V1209" s="64"/>
    </row>
    <row r="1210" spans="1:22" ht="14.5" hidden="1" x14ac:dyDescent="0.35">
      <c r="A1210" s="747" t="s">
        <v>1009</v>
      </c>
      <c r="B1210" s="748" t="s">
        <v>1014</v>
      </c>
      <c r="C1210" s="629" t="s">
        <v>778</v>
      </c>
      <c r="D1210" s="747" t="s">
        <v>918</v>
      </c>
      <c r="E1210" s="10"/>
      <c r="F1210" s="747" t="s">
        <v>1015</v>
      </c>
      <c r="G1210" s="10"/>
      <c r="H1210" s="747"/>
      <c r="I1210" s="813">
        <v>4461</v>
      </c>
      <c r="J1210" s="10"/>
      <c r="K1210" s="10"/>
      <c r="L1210" s="876">
        <f t="shared" si="176"/>
        <v>4461</v>
      </c>
      <c r="M1210" s="10"/>
      <c r="N1210" s="10"/>
      <c r="O1210" s="221">
        <f>IF(P1210="Yes",'MD Rates'!$H$1,R1210)</f>
        <v>44652</v>
      </c>
      <c r="P1210" s="11" t="str">
        <f t="shared" si="174"/>
        <v>No</v>
      </c>
      <c r="Q1210" s="10"/>
      <c r="R1210" s="221">
        <v>44652</v>
      </c>
      <c r="S1210" s="676"/>
      <c r="T1210" s="64"/>
      <c r="U1210" s="64"/>
      <c r="V1210" s="64"/>
    </row>
    <row r="1211" spans="1:22" ht="14.5" hidden="1" x14ac:dyDescent="0.35">
      <c r="A1211" s="747" t="s">
        <v>1009</v>
      </c>
      <c r="B1211" s="748" t="s">
        <v>1014</v>
      </c>
      <c r="C1211" s="629" t="s">
        <v>778</v>
      </c>
      <c r="D1211" s="747" t="s">
        <v>920</v>
      </c>
      <c r="E1211" s="10"/>
      <c r="F1211" s="747" t="s">
        <v>1015</v>
      </c>
      <c r="G1211" s="10"/>
      <c r="H1211" s="747"/>
      <c r="I1211" s="813">
        <v>4461</v>
      </c>
      <c r="J1211" s="10"/>
      <c r="K1211" s="10"/>
      <c r="L1211" s="876">
        <f t="shared" si="176"/>
        <v>4461</v>
      </c>
      <c r="M1211" s="10"/>
      <c r="N1211" s="10"/>
      <c r="O1211" s="221">
        <f>IF(P1211="Yes",'MD Rates'!$H$1,R1211)</f>
        <v>44652</v>
      </c>
      <c r="P1211" s="11" t="str">
        <f t="shared" si="174"/>
        <v>No</v>
      </c>
      <c r="Q1211" s="10"/>
      <c r="R1211" s="221">
        <v>44652</v>
      </c>
      <c r="S1211" s="676"/>
      <c r="T1211" s="64"/>
      <c r="U1211" s="64"/>
      <c r="V1211" s="64"/>
    </row>
    <row r="1212" spans="1:22" ht="14.5" hidden="1" x14ac:dyDescent="0.35">
      <c r="A1212" s="747" t="s">
        <v>1009</v>
      </c>
      <c r="B1212" s="748" t="s">
        <v>1014</v>
      </c>
      <c r="C1212" s="629" t="s">
        <v>778</v>
      </c>
      <c r="D1212" s="747" t="s">
        <v>922</v>
      </c>
      <c r="E1212" s="10"/>
      <c r="F1212" s="747" t="s">
        <v>1015</v>
      </c>
      <c r="G1212" s="10"/>
      <c r="H1212" s="747"/>
      <c r="I1212" s="813">
        <v>4461</v>
      </c>
      <c r="J1212" s="10"/>
      <c r="K1212" s="10"/>
      <c r="L1212" s="876">
        <f t="shared" si="176"/>
        <v>4461</v>
      </c>
      <c r="M1212" s="10"/>
      <c r="N1212" s="10"/>
      <c r="O1212" s="221">
        <f>IF(P1212="Yes",'MD Rates'!$H$1,R1212)</f>
        <v>44652</v>
      </c>
      <c r="P1212" s="11" t="str">
        <f t="shared" si="174"/>
        <v>No</v>
      </c>
      <c r="Q1212" s="10"/>
      <c r="R1212" s="221">
        <v>44652</v>
      </c>
      <c r="S1212" s="676"/>
      <c r="T1212" s="64"/>
      <c r="U1212" s="64"/>
      <c r="V1212" s="64"/>
    </row>
    <row r="1213" spans="1:22" ht="14.5" hidden="1" x14ac:dyDescent="0.35">
      <c r="A1213" s="747" t="s">
        <v>1009</v>
      </c>
      <c r="B1213" s="748" t="s">
        <v>1014</v>
      </c>
      <c r="C1213" s="629" t="s">
        <v>778</v>
      </c>
      <c r="D1213" s="747" t="s">
        <v>924</v>
      </c>
      <c r="E1213" s="10"/>
      <c r="F1213" s="747" t="s">
        <v>1015</v>
      </c>
      <c r="G1213" s="10"/>
      <c r="H1213" s="747"/>
      <c r="I1213" s="813">
        <v>4461</v>
      </c>
      <c r="J1213" s="10"/>
      <c r="K1213" s="10"/>
      <c r="L1213" s="876">
        <f t="shared" si="176"/>
        <v>4461</v>
      </c>
      <c r="M1213" s="10"/>
      <c r="N1213" s="10"/>
      <c r="O1213" s="221">
        <f>IF(P1213="Yes",'MD Rates'!$H$1,R1213)</f>
        <v>44652</v>
      </c>
      <c r="P1213" s="11" t="str">
        <f t="shared" si="174"/>
        <v>No</v>
      </c>
      <c r="Q1213" s="10"/>
      <c r="R1213" s="221">
        <v>44652</v>
      </c>
      <c r="S1213" s="676"/>
      <c r="T1213" s="64"/>
      <c r="U1213" s="64"/>
      <c r="V1213" s="64"/>
    </row>
    <row r="1214" spans="1:22" ht="14.5" hidden="1" x14ac:dyDescent="0.35">
      <c r="A1214" s="747" t="s">
        <v>1009</v>
      </c>
      <c r="B1214" s="748" t="s">
        <v>1014</v>
      </c>
      <c r="C1214" s="629" t="s">
        <v>778</v>
      </c>
      <c r="D1214" s="747" t="s">
        <v>926</v>
      </c>
      <c r="E1214" s="10"/>
      <c r="F1214" s="747" t="s">
        <v>1015</v>
      </c>
      <c r="G1214" s="10"/>
      <c r="H1214" s="747"/>
      <c r="I1214" s="813">
        <v>4461</v>
      </c>
      <c r="J1214" s="10"/>
      <c r="K1214" s="10"/>
      <c r="L1214" s="876">
        <f t="shared" si="176"/>
        <v>4461</v>
      </c>
      <c r="M1214" s="10"/>
      <c r="N1214" s="10"/>
      <c r="O1214" s="221">
        <f>IF(P1214="Yes",'MD Rates'!$H$1,R1214)</f>
        <v>44652</v>
      </c>
      <c r="P1214" s="11" t="str">
        <f t="shared" si="174"/>
        <v>No</v>
      </c>
      <c r="Q1214" s="10"/>
      <c r="R1214" s="221">
        <v>44652</v>
      </c>
      <c r="S1214" s="676"/>
      <c r="T1214" s="64"/>
      <c r="U1214" s="64"/>
      <c r="V1214" s="64"/>
    </row>
    <row r="1215" spans="1:22" ht="14.5" hidden="1" x14ac:dyDescent="0.35">
      <c r="A1215" s="747" t="s">
        <v>1009</v>
      </c>
      <c r="B1215" s="748" t="s">
        <v>1014</v>
      </c>
      <c r="C1215" s="629" t="s">
        <v>778</v>
      </c>
      <c r="D1215" s="747" t="s">
        <v>932</v>
      </c>
      <c r="E1215" s="10"/>
      <c r="F1215" s="747" t="s">
        <v>1015</v>
      </c>
      <c r="G1215" s="10"/>
      <c r="H1215" s="747"/>
      <c r="I1215" s="813">
        <v>4461</v>
      </c>
      <c r="J1215" s="10"/>
      <c r="K1215" s="10"/>
      <c r="L1215" s="876">
        <f t="shared" si="176"/>
        <v>4461</v>
      </c>
      <c r="M1215" s="10"/>
      <c r="N1215" s="10"/>
      <c r="O1215" s="221">
        <f>IF(P1215="Yes",'MD Rates'!$H$1,R1215)</f>
        <v>44652</v>
      </c>
      <c r="P1215" s="11" t="str">
        <f t="shared" ref="P1215:P1222" si="177">IF(I1215&lt;&gt;L1215,"Yes","No")</f>
        <v>No</v>
      </c>
      <c r="Q1215" s="10"/>
      <c r="R1215" s="221">
        <v>44652</v>
      </c>
      <c r="S1215" s="676"/>
      <c r="T1215" s="64"/>
      <c r="U1215" s="64"/>
      <c r="V1215" s="64"/>
    </row>
    <row r="1216" spans="1:22" ht="14.5" hidden="1" x14ac:dyDescent="0.35">
      <c r="A1216" s="747" t="s">
        <v>1009</v>
      </c>
      <c r="B1216" s="748" t="s">
        <v>1014</v>
      </c>
      <c r="C1216" s="629" t="s">
        <v>778</v>
      </c>
      <c r="D1216" s="747" t="s">
        <v>934</v>
      </c>
      <c r="E1216" s="10"/>
      <c r="F1216" s="747" t="s">
        <v>1015</v>
      </c>
      <c r="G1216" s="10"/>
      <c r="H1216" s="747"/>
      <c r="I1216" s="813">
        <v>4461</v>
      </c>
      <c r="J1216" s="10"/>
      <c r="K1216" s="10"/>
      <c r="L1216" s="876">
        <f t="shared" si="176"/>
        <v>4461</v>
      </c>
      <c r="M1216" s="10"/>
      <c r="N1216" s="10"/>
      <c r="O1216" s="221">
        <f>IF(P1216="Yes",'MD Rates'!$H$1,R1216)</f>
        <v>44652</v>
      </c>
      <c r="P1216" s="11" t="str">
        <f t="shared" si="177"/>
        <v>No</v>
      </c>
      <c r="Q1216" s="10"/>
      <c r="R1216" s="221">
        <v>44652</v>
      </c>
      <c r="S1216" s="676"/>
      <c r="T1216" s="64"/>
      <c r="U1216" s="64"/>
      <c r="V1216" s="64"/>
    </row>
    <row r="1217" spans="1:22" ht="14.5" hidden="1" x14ac:dyDescent="0.35">
      <c r="A1217" s="747" t="s">
        <v>1009</v>
      </c>
      <c r="B1217" s="748" t="s">
        <v>1014</v>
      </c>
      <c r="C1217" s="629" t="s">
        <v>778</v>
      </c>
      <c r="D1217" s="747" t="s">
        <v>936</v>
      </c>
      <c r="E1217" s="10"/>
      <c r="F1217" s="747" t="s">
        <v>1015</v>
      </c>
      <c r="G1217" s="10"/>
      <c r="H1217" s="747"/>
      <c r="I1217" s="813">
        <v>4461</v>
      </c>
      <c r="J1217" s="10"/>
      <c r="K1217" s="10"/>
      <c r="L1217" s="876">
        <f t="shared" si="176"/>
        <v>4461</v>
      </c>
      <c r="M1217" s="10"/>
      <c r="N1217" s="10"/>
      <c r="O1217" s="221">
        <f>IF(P1217="Yes",'MD Rates'!$H$1,R1217)</f>
        <v>44652</v>
      </c>
      <c r="P1217" s="11" t="str">
        <f t="shared" si="177"/>
        <v>No</v>
      </c>
      <c r="Q1217" s="10"/>
      <c r="R1217" s="221">
        <v>44652</v>
      </c>
      <c r="S1217" s="676"/>
      <c r="T1217" s="64"/>
      <c r="U1217" s="64"/>
      <c r="V1217" s="64"/>
    </row>
    <row r="1218" spans="1:22" ht="14.5" hidden="1" x14ac:dyDescent="0.35">
      <c r="A1218" s="747" t="s">
        <v>1009</v>
      </c>
      <c r="B1218" s="748" t="s">
        <v>1014</v>
      </c>
      <c r="C1218" s="629" t="s">
        <v>778</v>
      </c>
      <c r="D1218" s="747" t="s">
        <v>938</v>
      </c>
      <c r="E1218" s="10"/>
      <c r="F1218" s="747" t="s">
        <v>1015</v>
      </c>
      <c r="G1218" s="10"/>
      <c r="H1218" s="747"/>
      <c r="I1218" s="813">
        <v>4461</v>
      </c>
      <c r="J1218" s="10"/>
      <c r="K1218" s="10"/>
      <c r="L1218" s="876">
        <f t="shared" si="176"/>
        <v>4461</v>
      </c>
      <c r="M1218" s="10"/>
      <c r="N1218" s="10"/>
      <c r="O1218" s="221">
        <f>IF(P1218="Yes",'MD Rates'!$H$1,R1218)</f>
        <v>44652</v>
      </c>
      <c r="P1218" s="11" t="str">
        <f t="shared" si="177"/>
        <v>No</v>
      </c>
      <c r="Q1218" s="10"/>
      <c r="R1218" s="221">
        <v>44652</v>
      </c>
      <c r="S1218" s="676"/>
      <c r="T1218" s="64"/>
      <c r="U1218" s="64"/>
      <c r="V1218" s="64"/>
    </row>
    <row r="1219" spans="1:22" ht="14.5" hidden="1" x14ac:dyDescent="0.35">
      <c r="A1219" s="747" t="s">
        <v>1009</v>
      </c>
      <c r="B1219" s="748" t="s">
        <v>1014</v>
      </c>
      <c r="C1219" s="629" t="s">
        <v>778</v>
      </c>
      <c r="D1219" s="747" t="s">
        <v>940</v>
      </c>
      <c r="E1219" s="10"/>
      <c r="F1219" s="747" t="s">
        <v>1015</v>
      </c>
      <c r="G1219" s="10"/>
      <c r="H1219" s="747"/>
      <c r="I1219" s="813">
        <v>4461</v>
      </c>
      <c r="J1219" s="10"/>
      <c r="K1219" s="10"/>
      <c r="L1219" s="876">
        <f t="shared" si="176"/>
        <v>4461</v>
      </c>
      <c r="M1219" s="10"/>
      <c r="N1219" s="10"/>
      <c r="O1219" s="221">
        <f>IF(P1219="Yes",'MD Rates'!$H$1,R1219)</f>
        <v>44652</v>
      </c>
      <c r="P1219" s="11" t="str">
        <f t="shared" si="177"/>
        <v>No</v>
      </c>
      <c r="Q1219" s="10"/>
      <c r="R1219" s="221">
        <v>44652</v>
      </c>
      <c r="S1219" s="676"/>
      <c r="T1219" s="64"/>
      <c r="U1219" s="64"/>
      <c r="V1219" s="64"/>
    </row>
    <row r="1220" spans="1:22" ht="14.5" hidden="1" x14ac:dyDescent="0.35">
      <c r="A1220" s="747" t="s">
        <v>1009</v>
      </c>
      <c r="B1220" s="748" t="s">
        <v>1014</v>
      </c>
      <c r="C1220" s="629" t="s">
        <v>778</v>
      </c>
      <c r="D1220" s="747" t="s">
        <v>942</v>
      </c>
      <c r="E1220" s="10"/>
      <c r="F1220" s="747" t="s">
        <v>1015</v>
      </c>
      <c r="G1220" s="10"/>
      <c r="H1220" s="747"/>
      <c r="I1220" s="813">
        <v>4461</v>
      </c>
      <c r="J1220" s="10"/>
      <c r="K1220" s="10"/>
      <c r="L1220" s="876">
        <f t="shared" si="176"/>
        <v>4461</v>
      </c>
      <c r="M1220" s="10"/>
      <c r="N1220" s="10"/>
      <c r="O1220" s="221">
        <f>IF(P1220="Yes",'MD Rates'!$H$1,R1220)</f>
        <v>44652</v>
      </c>
      <c r="P1220" s="11" t="str">
        <f t="shared" si="177"/>
        <v>No</v>
      </c>
      <c r="Q1220" s="10"/>
      <c r="R1220" s="221">
        <v>44652</v>
      </c>
      <c r="S1220" s="676"/>
      <c r="T1220" s="64"/>
      <c r="U1220" s="64"/>
      <c r="V1220" s="64"/>
    </row>
    <row r="1221" spans="1:22" ht="14.5" hidden="1" x14ac:dyDescent="0.35">
      <c r="A1221" s="747" t="s">
        <v>1009</v>
      </c>
      <c r="B1221" s="748" t="s">
        <v>1014</v>
      </c>
      <c r="C1221" s="629" t="s">
        <v>778</v>
      </c>
      <c r="D1221" s="747" t="s">
        <v>944</v>
      </c>
      <c r="E1221" s="10"/>
      <c r="F1221" s="747" t="s">
        <v>1015</v>
      </c>
      <c r="G1221" s="10"/>
      <c r="H1221" s="747"/>
      <c r="I1221" s="813">
        <v>4461</v>
      </c>
      <c r="J1221" s="10"/>
      <c r="K1221" s="10"/>
      <c r="L1221" s="876">
        <f t="shared" si="176"/>
        <v>4461</v>
      </c>
      <c r="M1221" s="10"/>
      <c r="N1221" s="10"/>
      <c r="O1221" s="221">
        <f>IF(P1221="Yes",'MD Rates'!$H$1,R1221)</f>
        <v>44652</v>
      </c>
      <c r="P1221" s="11" t="str">
        <f t="shared" si="177"/>
        <v>No</v>
      </c>
      <c r="Q1221" s="10"/>
      <c r="R1221" s="221">
        <v>44652</v>
      </c>
      <c r="S1221" s="676"/>
      <c r="T1221" s="64"/>
      <c r="U1221" s="64"/>
      <c r="V1221" s="64"/>
    </row>
    <row r="1222" spans="1:22" ht="14.5" hidden="1" x14ac:dyDescent="0.35">
      <c r="A1222" s="747" t="s">
        <v>1009</v>
      </c>
      <c r="B1222" s="748" t="s">
        <v>1014</v>
      </c>
      <c r="C1222" s="629" t="s">
        <v>778</v>
      </c>
      <c r="D1222" s="747" t="s">
        <v>946</v>
      </c>
      <c r="E1222" s="10"/>
      <c r="F1222" s="747" t="s">
        <v>1015</v>
      </c>
      <c r="G1222" s="10"/>
      <c r="H1222" s="747"/>
      <c r="I1222" s="813">
        <v>4461</v>
      </c>
      <c r="J1222" s="10"/>
      <c r="K1222" s="10"/>
      <c r="L1222" s="876">
        <f t="shared" si="176"/>
        <v>4461</v>
      </c>
      <c r="M1222" s="10"/>
      <c r="N1222" s="10"/>
      <c r="O1222" s="221">
        <f>IF(P1222="Yes",'MD Rates'!$H$1,R1222)</f>
        <v>44652</v>
      </c>
      <c r="P1222" s="11" t="str">
        <f t="shared" si="177"/>
        <v>No</v>
      </c>
      <c r="Q1222" s="10"/>
      <c r="R1222" s="221">
        <v>44652</v>
      </c>
      <c r="S1222" s="676"/>
      <c r="T1222" s="64"/>
      <c r="U1222" s="64"/>
      <c r="V1222" s="64"/>
    </row>
    <row r="1223" spans="1:22" ht="14.5" hidden="1" x14ac:dyDescent="0.35">
      <c r="A1223" s="747" t="s">
        <v>1010</v>
      </c>
      <c r="B1223" s="748" t="s">
        <v>1014</v>
      </c>
      <c r="C1223" s="629" t="s">
        <v>778</v>
      </c>
      <c r="D1223" s="747" t="s">
        <v>909</v>
      </c>
      <c r="E1223" s="10"/>
      <c r="F1223" s="747" t="s">
        <v>1016</v>
      </c>
      <c r="G1223" s="10"/>
      <c r="H1223" s="747">
        <v>3</v>
      </c>
      <c r="I1223" s="747">
        <v>7435</v>
      </c>
      <c r="J1223" s="10"/>
      <c r="K1223" s="10"/>
      <c r="L1223" s="876">
        <f>'MD Rates'!B94</f>
        <v>7435</v>
      </c>
      <c r="M1223" s="10"/>
      <c r="N1223" s="10"/>
      <c r="O1223" s="221">
        <f>IF(P1223="Yes",'MD Rates'!$H$1,R1223)</f>
        <v>44652</v>
      </c>
      <c r="P1223" s="11" t="str">
        <f t="shared" ref="P1223:P1234" si="178">IF(I1223&lt;&gt;L1223,"Yes","No")</f>
        <v>No</v>
      </c>
      <c r="Q1223" s="10"/>
      <c r="R1223" s="221">
        <v>44652</v>
      </c>
      <c r="S1223" s="676"/>
      <c r="T1223" s="64"/>
      <c r="U1223" s="64"/>
      <c r="V1223" s="64"/>
    </row>
    <row r="1224" spans="1:22" ht="14.5" hidden="1" x14ac:dyDescent="0.35">
      <c r="A1224" s="747" t="s">
        <v>1010</v>
      </c>
      <c r="B1224" s="748" t="s">
        <v>1014</v>
      </c>
      <c r="C1224" s="629" t="s">
        <v>778</v>
      </c>
      <c r="D1224" s="747" t="s">
        <v>909</v>
      </c>
      <c r="E1224" s="10"/>
      <c r="F1224" s="747" t="s">
        <v>1016</v>
      </c>
      <c r="G1224" s="10"/>
      <c r="H1224" s="747">
        <v>4</v>
      </c>
      <c r="I1224" s="747">
        <v>5577</v>
      </c>
      <c r="J1224" s="10"/>
      <c r="K1224" s="10"/>
      <c r="L1224" s="876">
        <f>'MD Rates'!B95</f>
        <v>5577</v>
      </c>
      <c r="M1224" s="10"/>
      <c r="N1224" s="10"/>
      <c r="O1224" s="221">
        <f>IF(P1224="Yes",'MD Rates'!$H$1,R1224)</f>
        <v>44652</v>
      </c>
      <c r="P1224" s="11" t="str">
        <f t="shared" si="178"/>
        <v>No</v>
      </c>
      <c r="Q1224" s="10"/>
      <c r="R1224" s="221">
        <v>44652</v>
      </c>
      <c r="S1224" s="676"/>
      <c r="T1224" s="64"/>
      <c r="U1224" s="64"/>
      <c r="V1224" s="64"/>
    </row>
    <row r="1225" spans="1:22" ht="14.5" hidden="1" x14ac:dyDescent="0.35">
      <c r="A1225" s="747" t="s">
        <v>1010</v>
      </c>
      <c r="B1225" s="748" t="s">
        <v>1014</v>
      </c>
      <c r="C1225" s="629" t="s">
        <v>778</v>
      </c>
      <c r="D1225" s="747" t="s">
        <v>909</v>
      </c>
      <c r="E1225" s="10"/>
      <c r="F1225" s="747" t="s">
        <v>1016</v>
      </c>
      <c r="G1225" s="10"/>
      <c r="H1225" s="747">
        <v>5</v>
      </c>
      <c r="I1225" s="747">
        <v>4461</v>
      </c>
      <c r="J1225" s="10"/>
      <c r="K1225" s="10"/>
      <c r="L1225" s="876">
        <f>'MD Rates'!B96</f>
        <v>4461</v>
      </c>
      <c r="M1225" s="10"/>
      <c r="N1225" s="10"/>
      <c r="O1225" s="221">
        <f>IF(P1225="Yes",'MD Rates'!$H$1,R1225)</f>
        <v>44652</v>
      </c>
      <c r="P1225" s="11" t="str">
        <f t="shared" si="178"/>
        <v>No</v>
      </c>
      <c r="Q1225" s="10"/>
      <c r="R1225" s="221">
        <v>44652</v>
      </c>
      <c r="S1225" s="676"/>
      <c r="T1225" s="64"/>
      <c r="U1225" s="64"/>
      <c r="V1225" s="64"/>
    </row>
    <row r="1226" spans="1:22" ht="14.5" hidden="1" x14ac:dyDescent="0.35">
      <c r="A1226" s="747" t="s">
        <v>1010</v>
      </c>
      <c r="B1226" s="748" t="s">
        <v>1014</v>
      </c>
      <c r="C1226" s="629" t="s">
        <v>778</v>
      </c>
      <c r="D1226" s="747" t="s">
        <v>909</v>
      </c>
      <c r="E1226" s="10"/>
      <c r="F1226" s="747" t="s">
        <v>1016</v>
      </c>
      <c r="G1226" s="10"/>
      <c r="H1226" s="747">
        <v>6</v>
      </c>
      <c r="I1226" s="747">
        <v>3718</v>
      </c>
      <c r="J1226" s="10"/>
      <c r="K1226" s="10"/>
      <c r="L1226" s="876">
        <f>'MD Rates'!B97</f>
        <v>3718</v>
      </c>
      <c r="M1226" s="10"/>
      <c r="N1226" s="10"/>
      <c r="O1226" s="221">
        <f>IF(P1226="Yes",'MD Rates'!$H$1,R1226)</f>
        <v>44652</v>
      </c>
      <c r="P1226" s="11" t="str">
        <f t="shared" si="178"/>
        <v>No</v>
      </c>
      <c r="Q1226" s="10"/>
      <c r="R1226" s="221">
        <v>44652</v>
      </c>
      <c r="S1226" s="676"/>
      <c r="T1226" s="64"/>
      <c r="U1226" s="64"/>
      <c r="V1226" s="64"/>
    </row>
    <row r="1227" spans="1:22" ht="14.5" hidden="1" x14ac:dyDescent="0.35">
      <c r="A1227" s="747" t="s">
        <v>1010</v>
      </c>
      <c r="B1227" s="748" t="s">
        <v>1014</v>
      </c>
      <c r="C1227" s="629" t="s">
        <v>778</v>
      </c>
      <c r="D1227" s="747" t="s">
        <v>909</v>
      </c>
      <c r="E1227" s="10"/>
      <c r="F1227" s="747" t="s">
        <v>1016</v>
      </c>
      <c r="G1227" s="10"/>
      <c r="H1227" s="747">
        <v>7</v>
      </c>
      <c r="I1227" s="747">
        <v>3187</v>
      </c>
      <c r="J1227" s="10"/>
      <c r="K1227" s="10"/>
      <c r="L1227" s="876">
        <f>'MD Rates'!B98</f>
        <v>3187</v>
      </c>
      <c r="M1227" s="10"/>
      <c r="N1227" s="10"/>
      <c r="O1227" s="221">
        <f>IF(P1227="Yes",'MD Rates'!$H$1,R1227)</f>
        <v>44652</v>
      </c>
      <c r="P1227" s="11" t="str">
        <f t="shared" si="178"/>
        <v>No</v>
      </c>
      <c r="Q1227" s="10"/>
      <c r="R1227" s="221">
        <v>44652</v>
      </c>
      <c r="S1227" s="676"/>
      <c r="T1227" s="64"/>
      <c r="U1227" s="64"/>
      <c r="V1227" s="64"/>
    </row>
    <row r="1228" spans="1:22" ht="14.5" hidden="1" x14ac:dyDescent="0.35">
      <c r="A1228" s="747" t="s">
        <v>1010</v>
      </c>
      <c r="B1228" s="748" t="s">
        <v>1014</v>
      </c>
      <c r="C1228" s="629" t="s">
        <v>778</v>
      </c>
      <c r="D1228" s="747" t="s">
        <v>909</v>
      </c>
      <c r="E1228" s="10"/>
      <c r="F1228" s="747" t="s">
        <v>1016</v>
      </c>
      <c r="G1228" s="10"/>
      <c r="H1228" s="747">
        <v>8</v>
      </c>
      <c r="I1228" s="747">
        <v>2789</v>
      </c>
      <c r="J1228" s="10"/>
      <c r="K1228" s="10"/>
      <c r="L1228" s="876">
        <f>'MD Rates'!B99</f>
        <v>2789</v>
      </c>
      <c r="M1228" s="10"/>
      <c r="N1228" s="10"/>
      <c r="O1228" s="221">
        <f>IF(P1228="Yes",'MD Rates'!$H$1,R1228)</f>
        <v>44652</v>
      </c>
      <c r="P1228" s="11" t="str">
        <f t="shared" si="178"/>
        <v>No</v>
      </c>
      <c r="Q1228" s="10"/>
      <c r="R1228" s="221">
        <v>44652</v>
      </c>
      <c r="S1228" s="676"/>
      <c r="T1228" s="64"/>
      <c r="U1228" s="64"/>
      <c r="V1228" s="64"/>
    </row>
    <row r="1229" spans="1:22" ht="14.5" hidden="1" x14ac:dyDescent="0.35">
      <c r="A1229" s="747" t="s">
        <v>1010</v>
      </c>
      <c r="B1229" s="748" t="s">
        <v>1014</v>
      </c>
      <c r="C1229" s="629" t="s">
        <v>778</v>
      </c>
      <c r="D1229" s="747" t="s">
        <v>918</v>
      </c>
      <c r="E1229" s="10"/>
      <c r="F1229" s="747" t="s">
        <v>1016</v>
      </c>
      <c r="G1229" s="10"/>
      <c r="H1229" s="747">
        <v>3</v>
      </c>
      <c r="I1229" s="747">
        <v>7435</v>
      </c>
      <c r="J1229" s="10"/>
      <c r="K1229" s="10"/>
      <c r="L1229" s="876">
        <f>'MD Rates'!B94</f>
        <v>7435</v>
      </c>
      <c r="M1229" s="10"/>
      <c r="N1229" s="10"/>
      <c r="O1229" s="221">
        <f>IF(P1229="Yes",'MD Rates'!$H$1,R1229)</f>
        <v>44652</v>
      </c>
      <c r="P1229" s="11" t="str">
        <f t="shared" si="178"/>
        <v>No</v>
      </c>
      <c r="Q1229" s="10"/>
      <c r="R1229" s="221">
        <v>44652</v>
      </c>
      <c r="S1229" s="676"/>
      <c r="T1229" s="64"/>
      <c r="U1229" s="64"/>
      <c r="V1229" s="64"/>
    </row>
    <row r="1230" spans="1:22" ht="14.5" hidden="1" x14ac:dyDescent="0.35">
      <c r="A1230" s="747" t="s">
        <v>1010</v>
      </c>
      <c r="B1230" s="748" t="s">
        <v>1014</v>
      </c>
      <c r="C1230" s="629" t="s">
        <v>778</v>
      </c>
      <c r="D1230" s="747" t="s">
        <v>918</v>
      </c>
      <c r="E1230" s="10"/>
      <c r="F1230" s="747" t="s">
        <v>1016</v>
      </c>
      <c r="G1230" s="10"/>
      <c r="H1230" s="747">
        <v>4</v>
      </c>
      <c r="I1230" s="747">
        <v>5577</v>
      </c>
      <c r="J1230" s="10"/>
      <c r="K1230" s="10"/>
      <c r="L1230" s="876">
        <f>'MD Rates'!B95</f>
        <v>5577</v>
      </c>
      <c r="M1230" s="10"/>
      <c r="N1230" s="10"/>
      <c r="O1230" s="221">
        <f>IF(P1230="Yes",'MD Rates'!$H$1,R1230)</f>
        <v>44652</v>
      </c>
      <c r="P1230" s="11" t="str">
        <f t="shared" si="178"/>
        <v>No</v>
      </c>
      <c r="Q1230" s="10"/>
      <c r="R1230" s="221">
        <v>44652</v>
      </c>
      <c r="S1230" s="676"/>
      <c r="T1230" s="64"/>
      <c r="U1230" s="64"/>
      <c r="V1230" s="64"/>
    </row>
    <row r="1231" spans="1:22" ht="14.5" hidden="1" x14ac:dyDescent="0.35">
      <c r="A1231" s="747" t="s">
        <v>1010</v>
      </c>
      <c r="B1231" s="748" t="s">
        <v>1014</v>
      </c>
      <c r="C1231" s="629" t="s">
        <v>778</v>
      </c>
      <c r="D1231" s="747" t="s">
        <v>918</v>
      </c>
      <c r="E1231" s="10"/>
      <c r="F1231" s="747" t="s">
        <v>1016</v>
      </c>
      <c r="G1231" s="10"/>
      <c r="H1231" s="747">
        <v>5</v>
      </c>
      <c r="I1231" s="747">
        <v>4461</v>
      </c>
      <c r="J1231" s="10"/>
      <c r="K1231" s="10"/>
      <c r="L1231" s="876">
        <f>'MD Rates'!B96</f>
        <v>4461</v>
      </c>
      <c r="M1231" s="10"/>
      <c r="N1231" s="10"/>
      <c r="O1231" s="221">
        <f>IF(P1231="Yes",'MD Rates'!$H$1,R1231)</f>
        <v>44652</v>
      </c>
      <c r="P1231" s="11" t="str">
        <f t="shared" si="178"/>
        <v>No</v>
      </c>
      <c r="Q1231" s="10"/>
      <c r="R1231" s="221">
        <v>44652</v>
      </c>
      <c r="S1231" s="676"/>
      <c r="T1231" s="64"/>
      <c r="U1231" s="64"/>
      <c r="V1231" s="64"/>
    </row>
    <row r="1232" spans="1:22" ht="14.5" hidden="1" x14ac:dyDescent="0.35">
      <c r="A1232" s="747" t="s">
        <v>1010</v>
      </c>
      <c r="B1232" s="748" t="s">
        <v>1014</v>
      </c>
      <c r="C1232" s="629" t="s">
        <v>778</v>
      </c>
      <c r="D1232" s="747" t="s">
        <v>918</v>
      </c>
      <c r="E1232" s="10"/>
      <c r="F1232" s="747" t="s">
        <v>1016</v>
      </c>
      <c r="G1232" s="10"/>
      <c r="H1232" s="747">
        <v>6</v>
      </c>
      <c r="I1232" s="747">
        <v>3718</v>
      </c>
      <c r="J1232" s="10"/>
      <c r="K1232" s="10"/>
      <c r="L1232" s="876">
        <f>'MD Rates'!B97</f>
        <v>3718</v>
      </c>
      <c r="M1232" s="10"/>
      <c r="N1232" s="10"/>
      <c r="O1232" s="221">
        <f>IF(P1232="Yes",'MD Rates'!$H$1,R1232)</f>
        <v>44652</v>
      </c>
      <c r="P1232" s="11" t="str">
        <f t="shared" si="178"/>
        <v>No</v>
      </c>
      <c r="Q1232" s="10"/>
      <c r="R1232" s="221">
        <v>44652</v>
      </c>
      <c r="S1232" s="676"/>
      <c r="T1232" s="64"/>
      <c r="U1232" s="64"/>
      <c r="V1232" s="64"/>
    </row>
    <row r="1233" spans="1:22" ht="14.5" hidden="1" x14ac:dyDescent="0.35">
      <c r="A1233" s="747" t="s">
        <v>1010</v>
      </c>
      <c r="B1233" s="748" t="s">
        <v>1014</v>
      </c>
      <c r="C1233" s="629" t="s">
        <v>778</v>
      </c>
      <c r="D1233" s="747" t="s">
        <v>918</v>
      </c>
      <c r="E1233" s="10"/>
      <c r="F1233" s="747" t="s">
        <v>1016</v>
      </c>
      <c r="G1233" s="10"/>
      <c r="H1233" s="747">
        <v>7</v>
      </c>
      <c r="I1233" s="747">
        <v>3187</v>
      </c>
      <c r="J1233" s="10"/>
      <c r="K1233" s="10"/>
      <c r="L1233" s="876">
        <f>'MD Rates'!B98</f>
        <v>3187</v>
      </c>
      <c r="M1233" s="10"/>
      <c r="N1233" s="10"/>
      <c r="O1233" s="221">
        <f>IF(P1233="Yes",'MD Rates'!$H$1,R1233)</f>
        <v>44652</v>
      </c>
      <c r="P1233" s="11" t="str">
        <f t="shared" si="178"/>
        <v>No</v>
      </c>
      <c r="Q1233" s="10"/>
      <c r="R1233" s="221">
        <v>44652</v>
      </c>
      <c r="S1233" s="676"/>
      <c r="T1233" s="64"/>
      <c r="U1233" s="64"/>
      <c r="V1233" s="64"/>
    </row>
    <row r="1234" spans="1:22" ht="14.5" hidden="1" x14ac:dyDescent="0.35">
      <c r="A1234" s="747" t="s">
        <v>1010</v>
      </c>
      <c r="B1234" s="748" t="s">
        <v>1014</v>
      </c>
      <c r="C1234" s="629" t="s">
        <v>778</v>
      </c>
      <c r="D1234" s="747" t="s">
        <v>918</v>
      </c>
      <c r="E1234" s="10"/>
      <c r="F1234" s="747" t="s">
        <v>1016</v>
      </c>
      <c r="G1234" s="10"/>
      <c r="H1234" s="747">
        <v>8</v>
      </c>
      <c r="I1234" s="747">
        <v>2789</v>
      </c>
      <c r="J1234" s="10"/>
      <c r="K1234" s="10"/>
      <c r="L1234" s="876">
        <f>'MD Rates'!B99</f>
        <v>2789</v>
      </c>
      <c r="M1234" s="10"/>
      <c r="N1234" s="10"/>
      <c r="O1234" s="221">
        <f>IF(P1234="Yes",'MD Rates'!$H$1,R1234)</f>
        <v>44652</v>
      </c>
      <c r="P1234" s="11" t="str">
        <f t="shared" si="178"/>
        <v>No</v>
      </c>
      <c r="Q1234" s="10"/>
      <c r="R1234" s="221">
        <v>44652</v>
      </c>
      <c r="S1234" s="676"/>
      <c r="T1234" s="64"/>
      <c r="U1234" s="64"/>
      <c r="V1234" s="64"/>
    </row>
    <row r="1235" spans="1:22" ht="14.5" hidden="1" x14ac:dyDescent="0.35">
      <c r="A1235" s="747" t="s">
        <v>1010</v>
      </c>
      <c r="B1235" s="748" t="s">
        <v>1014</v>
      </c>
      <c r="C1235" s="629" t="s">
        <v>778</v>
      </c>
      <c r="D1235" s="747" t="s">
        <v>920</v>
      </c>
      <c r="E1235" s="10"/>
      <c r="F1235" s="747" t="s">
        <v>1016</v>
      </c>
      <c r="G1235" s="10"/>
      <c r="H1235" s="747">
        <v>3</v>
      </c>
      <c r="I1235" s="747">
        <v>7435</v>
      </c>
      <c r="J1235" s="10"/>
      <c r="K1235" s="10"/>
      <c r="L1235" s="876">
        <f>'MD Rates'!B94</f>
        <v>7435</v>
      </c>
      <c r="M1235" s="10"/>
      <c r="N1235" s="10"/>
      <c r="O1235" s="221">
        <f>IF(P1235="Yes",'MD Rates'!$H$1,R1235)</f>
        <v>44652</v>
      </c>
      <c r="P1235" s="11" t="str">
        <f t="shared" ref="P1235:P1249" si="179">IF(I1235&lt;&gt;L1235,"Yes","No")</f>
        <v>No</v>
      </c>
      <c r="Q1235" s="10"/>
      <c r="R1235" s="221">
        <v>44652</v>
      </c>
      <c r="S1235" s="676"/>
      <c r="T1235" s="64"/>
      <c r="U1235" s="64"/>
      <c r="V1235" s="64"/>
    </row>
    <row r="1236" spans="1:22" ht="14.5" hidden="1" x14ac:dyDescent="0.35">
      <c r="A1236" s="747" t="s">
        <v>1010</v>
      </c>
      <c r="B1236" s="748" t="s">
        <v>1014</v>
      </c>
      <c r="C1236" s="629" t="s">
        <v>778</v>
      </c>
      <c r="D1236" s="747" t="s">
        <v>920</v>
      </c>
      <c r="E1236" s="10"/>
      <c r="F1236" s="747" t="s">
        <v>1016</v>
      </c>
      <c r="G1236" s="10"/>
      <c r="H1236" s="747">
        <v>4</v>
      </c>
      <c r="I1236" s="747">
        <v>5577</v>
      </c>
      <c r="J1236" s="10"/>
      <c r="K1236" s="10"/>
      <c r="L1236" s="876">
        <f>'MD Rates'!B95</f>
        <v>5577</v>
      </c>
      <c r="M1236" s="10"/>
      <c r="N1236" s="10"/>
      <c r="O1236" s="221">
        <f>IF(P1236="Yes",'MD Rates'!$H$1,R1236)</f>
        <v>44652</v>
      </c>
      <c r="P1236" s="11" t="str">
        <f t="shared" si="179"/>
        <v>No</v>
      </c>
      <c r="Q1236" s="10"/>
      <c r="R1236" s="221">
        <v>44652</v>
      </c>
      <c r="S1236" s="676"/>
      <c r="T1236" s="64"/>
      <c r="U1236" s="64"/>
      <c r="V1236" s="64"/>
    </row>
    <row r="1237" spans="1:22" ht="14.5" hidden="1" x14ac:dyDescent="0.35">
      <c r="A1237" s="747" t="s">
        <v>1010</v>
      </c>
      <c r="B1237" s="748" t="s">
        <v>1014</v>
      </c>
      <c r="C1237" s="629" t="s">
        <v>778</v>
      </c>
      <c r="D1237" s="747" t="s">
        <v>920</v>
      </c>
      <c r="E1237" s="10"/>
      <c r="F1237" s="747" t="s">
        <v>1016</v>
      </c>
      <c r="G1237" s="10"/>
      <c r="H1237" s="747">
        <v>5</v>
      </c>
      <c r="I1237" s="747">
        <v>4461</v>
      </c>
      <c r="J1237" s="10"/>
      <c r="K1237" s="10"/>
      <c r="L1237" s="876">
        <f>'MD Rates'!B96</f>
        <v>4461</v>
      </c>
      <c r="M1237" s="10"/>
      <c r="N1237" s="10"/>
      <c r="O1237" s="221">
        <f>IF(P1237="Yes",'MD Rates'!$H$1,R1237)</f>
        <v>44652</v>
      </c>
      <c r="P1237" s="11" t="str">
        <f t="shared" si="179"/>
        <v>No</v>
      </c>
      <c r="Q1237" s="10"/>
      <c r="R1237" s="221">
        <v>44652</v>
      </c>
      <c r="S1237" s="676"/>
      <c r="T1237" s="64"/>
      <c r="U1237" s="64"/>
      <c r="V1237" s="64"/>
    </row>
    <row r="1238" spans="1:22" ht="14.5" hidden="1" x14ac:dyDescent="0.35">
      <c r="A1238" s="747" t="s">
        <v>1010</v>
      </c>
      <c r="B1238" s="748" t="s">
        <v>1014</v>
      </c>
      <c r="C1238" s="629" t="s">
        <v>778</v>
      </c>
      <c r="D1238" s="747" t="s">
        <v>920</v>
      </c>
      <c r="E1238" s="10"/>
      <c r="F1238" s="747" t="s">
        <v>1016</v>
      </c>
      <c r="G1238" s="10"/>
      <c r="H1238" s="747">
        <v>6</v>
      </c>
      <c r="I1238" s="747">
        <v>3718</v>
      </c>
      <c r="J1238" s="10"/>
      <c r="K1238" s="10"/>
      <c r="L1238" s="876">
        <f>'MD Rates'!B97</f>
        <v>3718</v>
      </c>
      <c r="M1238" s="10"/>
      <c r="N1238" s="10"/>
      <c r="O1238" s="221">
        <f>IF(P1238="Yes",'MD Rates'!$H$1,R1238)</f>
        <v>44652</v>
      </c>
      <c r="P1238" s="11" t="str">
        <f t="shared" si="179"/>
        <v>No</v>
      </c>
      <c r="Q1238" s="10"/>
      <c r="R1238" s="221">
        <v>44652</v>
      </c>
      <c r="S1238" s="676"/>
      <c r="T1238" s="64"/>
      <c r="U1238" s="64"/>
      <c r="V1238" s="64"/>
    </row>
    <row r="1239" spans="1:22" ht="14.5" hidden="1" x14ac:dyDescent="0.35">
      <c r="A1239" s="747" t="s">
        <v>1010</v>
      </c>
      <c r="B1239" s="748" t="s">
        <v>1014</v>
      </c>
      <c r="C1239" s="629" t="s">
        <v>778</v>
      </c>
      <c r="D1239" s="747" t="s">
        <v>920</v>
      </c>
      <c r="E1239" s="10"/>
      <c r="F1239" s="747" t="s">
        <v>1016</v>
      </c>
      <c r="G1239" s="10"/>
      <c r="H1239" s="747">
        <v>7</v>
      </c>
      <c r="I1239" s="747">
        <v>3187</v>
      </c>
      <c r="J1239" s="10"/>
      <c r="K1239" s="10"/>
      <c r="L1239" s="876">
        <f>'MD Rates'!B98</f>
        <v>3187</v>
      </c>
      <c r="M1239" s="10"/>
      <c r="N1239" s="10"/>
      <c r="O1239" s="221">
        <f>IF(P1239="Yes",'MD Rates'!$H$1,R1239)</f>
        <v>44652</v>
      </c>
      <c r="P1239" s="11" t="str">
        <f t="shared" si="179"/>
        <v>No</v>
      </c>
      <c r="Q1239" s="10"/>
      <c r="R1239" s="221">
        <v>44652</v>
      </c>
      <c r="S1239" s="676"/>
      <c r="T1239" s="64"/>
      <c r="U1239" s="64"/>
      <c r="V1239" s="64"/>
    </row>
    <row r="1240" spans="1:22" ht="14.5" hidden="1" x14ac:dyDescent="0.35">
      <c r="A1240" s="747" t="s">
        <v>1010</v>
      </c>
      <c r="B1240" s="748" t="s">
        <v>1014</v>
      </c>
      <c r="C1240" s="629" t="s">
        <v>778</v>
      </c>
      <c r="D1240" s="747" t="s">
        <v>920</v>
      </c>
      <c r="E1240" s="10"/>
      <c r="F1240" s="747" t="s">
        <v>1016</v>
      </c>
      <c r="G1240" s="10"/>
      <c r="H1240" s="747">
        <v>8</v>
      </c>
      <c r="I1240" s="747">
        <v>2789</v>
      </c>
      <c r="J1240" s="10"/>
      <c r="K1240" s="10"/>
      <c r="L1240" s="876">
        <f>'MD Rates'!B99</f>
        <v>2789</v>
      </c>
      <c r="M1240" s="10"/>
      <c r="N1240" s="10"/>
      <c r="O1240" s="221">
        <f>IF(P1240="Yes",'MD Rates'!$H$1,R1240)</f>
        <v>44652</v>
      </c>
      <c r="P1240" s="11" t="str">
        <f t="shared" si="179"/>
        <v>No</v>
      </c>
      <c r="Q1240" s="10"/>
      <c r="R1240" s="221">
        <v>44652</v>
      </c>
      <c r="S1240" s="676"/>
      <c r="T1240" s="64"/>
      <c r="U1240" s="64"/>
      <c r="V1240" s="64"/>
    </row>
    <row r="1241" spans="1:22" ht="14.5" hidden="1" x14ac:dyDescent="0.35">
      <c r="A1241" s="747" t="s">
        <v>1010</v>
      </c>
      <c r="B1241" s="748" t="s">
        <v>1014</v>
      </c>
      <c r="C1241" s="629" t="s">
        <v>778</v>
      </c>
      <c r="D1241" s="747" t="s">
        <v>922</v>
      </c>
      <c r="E1241" s="10"/>
      <c r="F1241" s="747" t="s">
        <v>1016</v>
      </c>
      <c r="G1241" s="10"/>
      <c r="H1241" s="747">
        <v>3</v>
      </c>
      <c r="I1241" s="747">
        <v>7435</v>
      </c>
      <c r="J1241" s="10"/>
      <c r="K1241" s="10"/>
      <c r="L1241" s="876">
        <f>'MD Rates'!B94</f>
        <v>7435</v>
      </c>
      <c r="M1241" s="10"/>
      <c r="N1241" s="10"/>
      <c r="O1241" s="221">
        <f>IF(P1241="Yes",'MD Rates'!$H$1,R1241)</f>
        <v>44652</v>
      </c>
      <c r="P1241" s="11" t="str">
        <f t="shared" si="179"/>
        <v>No</v>
      </c>
      <c r="Q1241" s="10"/>
      <c r="R1241" s="221">
        <v>44652</v>
      </c>
      <c r="S1241" s="676"/>
      <c r="T1241" s="64"/>
      <c r="U1241" s="64"/>
      <c r="V1241" s="64"/>
    </row>
    <row r="1242" spans="1:22" ht="14.5" hidden="1" x14ac:dyDescent="0.35">
      <c r="A1242" s="747" t="s">
        <v>1010</v>
      </c>
      <c r="B1242" s="748" t="s">
        <v>1014</v>
      </c>
      <c r="C1242" s="629" t="s">
        <v>778</v>
      </c>
      <c r="D1242" s="747" t="s">
        <v>922</v>
      </c>
      <c r="E1242" s="10"/>
      <c r="F1242" s="747" t="s">
        <v>1016</v>
      </c>
      <c r="G1242" s="10"/>
      <c r="H1242" s="747">
        <v>4</v>
      </c>
      <c r="I1242" s="747">
        <v>5577</v>
      </c>
      <c r="J1242" s="10"/>
      <c r="K1242" s="10"/>
      <c r="L1242" s="876">
        <f>'MD Rates'!B95</f>
        <v>5577</v>
      </c>
      <c r="M1242" s="10"/>
      <c r="N1242" s="10"/>
      <c r="O1242" s="221">
        <f>IF(P1242="Yes",'MD Rates'!$H$1,R1242)</f>
        <v>44652</v>
      </c>
      <c r="P1242" s="11" t="str">
        <f t="shared" si="179"/>
        <v>No</v>
      </c>
      <c r="Q1242" s="10"/>
      <c r="R1242" s="221">
        <v>44652</v>
      </c>
      <c r="S1242" s="676"/>
      <c r="T1242" s="64"/>
      <c r="U1242" s="64"/>
      <c r="V1242" s="64"/>
    </row>
    <row r="1243" spans="1:22" ht="14.5" hidden="1" x14ac:dyDescent="0.35">
      <c r="A1243" s="747" t="s">
        <v>1010</v>
      </c>
      <c r="B1243" s="748" t="s">
        <v>1014</v>
      </c>
      <c r="C1243" s="629" t="s">
        <v>778</v>
      </c>
      <c r="D1243" s="747" t="s">
        <v>922</v>
      </c>
      <c r="E1243" s="10"/>
      <c r="F1243" s="747" t="s">
        <v>1016</v>
      </c>
      <c r="G1243" s="10"/>
      <c r="H1243" s="747">
        <v>5</v>
      </c>
      <c r="I1243" s="747">
        <v>4461</v>
      </c>
      <c r="J1243" s="10"/>
      <c r="K1243" s="10"/>
      <c r="L1243" s="876">
        <f>'MD Rates'!B96</f>
        <v>4461</v>
      </c>
      <c r="M1243" s="10"/>
      <c r="N1243" s="10"/>
      <c r="O1243" s="221">
        <f>IF(P1243="Yes",'MD Rates'!$H$1,R1243)</f>
        <v>44652</v>
      </c>
      <c r="P1243" s="11" t="str">
        <f t="shared" si="179"/>
        <v>No</v>
      </c>
      <c r="Q1243" s="10"/>
      <c r="R1243" s="221">
        <v>44652</v>
      </c>
      <c r="S1243" s="676"/>
      <c r="T1243" s="64"/>
      <c r="U1243" s="64"/>
      <c r="V1243" s="64"/>
    </row>
    <row r="1244" spans="1:22" ht="14.5" hidden="1" x14ac:dyDescent="0.35">
      <c r="A1244" s="747" t="s">
        <v>1010</v>
      </c>
      <c r="B1244" s="748" t="s">
        <v>1014</v>
      </c>
      <c r="C1244" s="629" t="s">
        <v>778</v>
      </c>
      <c r="D1244" s="747" t="s">
        <v>922</v>
      </c>
      <c r="E1244" s="10"/>
      <c r="F1244" s="747" t="s">
        <v>1016</v>
      </c>
      <c r="G1244" s="10"/>
      <c r="H1244" s="747">
        <v>6</v>
      </c>
      <c r="I1244" s="747">
        <v>3718</v>
      </c>
      <c r="J1244" s="10"/>
      <c r="K1244" s="10"/>
      <c r="L1244" s="876">
        <f>'MD Rates'!B97</f>
        <v>3718</v>
      </c>
      <c r="M1244" s="10"/>
      <c r="N1244" s="10"/>
      <c r="O1244" s="221">
        <f>IF(P1244="Yes",'MD Rates'!$H$1,R1244)</f>
        <v>44652</v>
      </c>
      <c r="P1244" s="11" t="str">
        <f t="shared" si="179"/>
        <v>No</v>
      </c>
      <c r="Q1244" s="10"/>
      <c r="R1244" s="221">
        <v>44652</v>
      </c>
      <c r="S1244" s="676"/>
      <c r="T1244" s="64"/>
      <c r="U1244" s="64"/>
      <c r="V1244" s="64"/>
    </row>
    <row r="1245" spans="1:22" ht="14.5" hidden="1" x14ac:dyDescent="0.35">
      <c r="A1245" s="747" t="s">
        <v>1010</v>
      </c>
      <c r="B1245" s="748" t="s">
        <v>1014</v>
      </c>
      <c r="C1245" s="629" t="s">
        <v>778</v>
      </c>
      <c r="D1245" s="747" t="s">
        <v>922</v>
      </c>
      <c r="E1245" s="10"/>
      <c r="F1245" s="747" t="s">
        <v>1016</v>
      </c>
      <c r="G1245" s="10"/>
      <c r="H1245" s="747">
        <v>7</v>
      </c>
      <c r="I1245" s="747">
        <v>3187</v>
      </c>
      <c r="J1245" s="10"/>
      <c r="K1245" s="10"/>
      <c r="L1245" s="876">
        <f>'MD Rates'!B98</f>
        <v>3187</v>
      </c>
      <c r="M1245" s="10"/>
      <c r="N1245" s="10"/>
      <c r="O1245" s="221">
        <f>IF(P1245="Yes",'MD Rates'!$H$1,R1245)</f>
        <v>44652</v>
      </c>
      <c r="P1245" s="11" t="str">
        <f t="shared" si="179"/>
        <v>No</v>
      </c>
      <c r="Q1245" s="10"/>
      <c r="R1245" s="221">
        <v>44652</v>
      </c>
      <c r="S1245" s="676"/>
      <c r="T1245" s="64"/>
      <c r="U1245" s="64"/>
      <c r="V1245" s="64"/>
    </row>
    <row r="1246" spans="1:22" ht="14.5" hidden="1" x14ac:dyDescent="0.35">
      <c r="A1246" s="747" t="s">
        <v>1010</v>
      </c>
      <c r="B1246" s="748" t="s">
        <v>1014</v>
      </c>
      <c r="C1246" s="629" t="s">
        <v>778</v>
      </c>
      <c r="D1246" s="747" t="s">
        <v>922</v>
      </c>
      <c r="E1246" s="10"/>
      <c r="F1246" s="747" t="s">
        <v>1016</v>
      </c>
      <c r="G1246" s="10"/>
      <c r="H1246" s="747">
        <v>8</v>
      </c>
      <c r="I1246" s="747">
        <v>2789</v>
      </c>
      <c r="J1246" s="10"/>
      <c r="K1246" s="10"/>
      <c r="L1246" s="876">
        <f>'MD Rates'!B99</f>
        <v>2789</v>
      </c>
      <c r="M1246" s="10"/>
      <c r="N1246" s="10"/>
      <c r="O1246" s="221">
        <f>IF(P1246="Yes",'MD Rates'!$H$1,R1246)</f>
        <v>44652</v>
      </c>
      <c r="P1246" s="11" t="str">
        <f t="shared" si="179"/>
        <v>No</v>
      </c>
      <c r="Q1246" s="10"/>
      <c r="R1246" s="221">
        <v>44652</v>
      </c>
      <c r="S1246" s="676"/>
      <c r="T1246" s="64"/>
      <c r="U1246" s="64"/>
      <c r="V1246" s="64"/>
    </row>
    <row r="1247" spans="1:22" ht="14.5" hidden="1" x14ac:dyDescent="0.35">
      <c r="A1247" s="747" t="s">
        <v>1010</v>
      </c>
      <c r="B1247" s="748" t="s">
        <v>1014</v>
      </c>
      <c r="C1247" s="629" t="s">
        <v>778</v>
      </c>
      <c r="D1247" s="747" t="s">
        <v>924</v>
      </c>
      <c r="E1247" s="10"/>
      <c r="F1247" s="747" t="s">
        <v>1016</v>
      </c>
      <c r="G1247" s="10"/>
      <c r="H1247" s="747">
        <v>3</v>
      </c>
      <c r="I1247" s="747">
        <v>7435</v>
      </c>
      <c r="J1247" s="10"/>
      <c r="K1247" s="10"/>
      <c r="L1247" s="876">
        <f>'MD Rates'!B94</f>
        <v>7435</v>
      </c>
      <c r="M1247" s="10"/>
      <c r="N1247" s="10"/>
      <c r="O1247" s="221">
        <f>IF(P1247="Yes",'MD Rates'!$H$1,R1247)</f>
        <v>44652</v>
      </c>
      <c r="P1247" s="11" t="str">
        <f t="shared" si="179"/>
        <v>No</v>
      </c>
      <c r="Q1247" s="10"/>
      <c r="R1247" s="221">
        <v>44652</v>
      </c>
      <c r="S1247" s="676"/>
      <c r="T1247" s="64"/>
      <c r="U1247" s="64"/>
      <c r="V1247" s="64"/>
    </row>
    <row r="1248" spans="1:22" ht="14.5" hidden="1" x14ac:dyDescent="0.35">
      <c r="A1248" s="747" t="s">
        <v>1010</v>
      </c>
      <c r="B1248" s="748" t="s">
        <v>1014</v>
      </c>
      <c r="C1248" s="629" t="s">
        <v>778</v>
      </c>
      <c r="D1248" s="747" t="s">
        <v>924</v>
      </c>
      <c r="E1248" s="10"/>
      <c r="F1248" s="747" t="s">
        <v>1016</v>
      </c>
      <c r="G1248" s="10"/>
      <c r="H1248" s="747">
        <v>4</v>
      </c>
      <c r="I1248" s="747">
        <v>5577</v>
      </c>
      <c r="J1248" s="10"/>
      <c r="K1248" s="10"/>
      <c r="L1248" s="876">
        <f>'MD Rates'!B95</f>
        <v>5577</v>
      </c>
      <c r="M1248" s="10"/>
      <c r="N1248" s="10"/>
      <c r="O1248" s="221">
        <f>IF(P1248="Yes",'MD Rates'!$H$1,R1248)</f>
        <v>44652</v>
      </c>
      <c r="P1248" s="11" t="str">
        <f t="shared" si="179"/>
        <v>No</v>
      </c>
      <c r="Q1248" s="10"/>
      <c r="R1248" s="221">
        <v>44652</v>
      </c>
      <c r="S1248" s="676"/>
      <c r="T1248" s="64"/>
      <c r="U1248" s="64"/>
      <c r="V1248" s="64"/>
    </row>
    <row r="1249" spans="1:22" ht="14.5" hidden="1" x14ac:dyDescent="0.35">
      <c r="A1249" s="747" t="s">
        <v>1010</v>
      </c>
      <c r="B1249" s="748" t="s">
        <v>1014</v>
      </c>
      <c r="C1249" s="629" t="s">
        <v>778</v>
      </c>
      <c r="D1249" s="747" t="s">
        <v>924</v>
      </c>
      <c r="E1249" s="10"/>
      <c r="F1249" s="747" t="s">
        <v>1016</v>
      </c>
      <c r="G1249" s="10"/>
      <c r="H1249" s="747">
        <v>5</v>
      </c>
      <c r="I1249" s="747">
        <v>4461</v>
      </c>
      <c r="J1249" s="10"/>
      <c r="K1249" s="10"/>
      <c r="L1249" s="876">
        <f>'MD Rates'!B96</f>
        <v>4461</v>
      </c>
      <c r="M1249" s="10"/>
      <c r="N1249" s="10"/>
      <c r="O1249" s="221">
        <f>IF(P1249="Yes",'MD Rates'!$H$1,R1249)</f>
        <v>44652</v>
      </c>
      <c r="P1249" s="11" t="str">
        <f t="shared" si="179"/>
        <v>No</v>
      </c>
      <c r="Q1249" s="10"/>
      <c r="R1249" s="221">
        <v>44652</v>
      </c>
      <c r="S1249" s="676"/>
      <c r="T1249" s="64"/>
      <c r="U1249" s="64"/>
      <c r="V1249" s="64"/>
    </row>
    <row r="1250" spans="1:22" ht="14.5" hidden="1" x14ac:dyDescent="0.35">
      <c r="A1250" s="747" t="s">
        <v>1010</v>
      </c>
      <c r="B1250" s="748" t="s">
        <v>1014</v>
      </c>
      <c r="C1250" s="629" t="s">
        <v>778</v>
      </c>
      <c r="D1250" s="747" t="s">
        <v>924</v>
      </c>
      <c r="E1250" s="10"/>
      <c r="F1250" s="747" t="s">
        <v>1016</v>
      </c>
      <c r="G1250" s="10"/>
      <c r="H1250" s="747">
        <v>6</v>
      </c>
      <c r="I1250" s="747">
        <v>3718</v>
      </c>
      <c r="J1250" s="10"/>
      <c r="K1250" s="10"/>
      <c r="L1250" s="876">
        <f>'MD Rates'!B97</f>
        <v>3718</v>
      </c>
      <c r="M1250" s="10"/>
      <c r="N1250" s="10"/>
      <c r="O1250" s="221">
        <f>IF(P1250="Yes",'MD Rates'!$H$1,R1250)</f>
        <v>44652</v>
      </c>
      <c r="P1250" s="11" t="str">
        <f t="shared" ref="P1250:P1266" si="180">IF(I1250&lt;&gt;L1250,"Yes","No")</f>
        <v>No</v>
      </c>
      <c r="Q1250" s="10"/>
      <c r="R1250" s="221">
        <v>44652</v>
      </c>
      <c r="S1250" s="676"/>
      <c r="T1250" s="64"/>
      <c r="U1250" s="64"/>
      <c r="V1250" s="64"/>
    </row>
    <row r="1251" spans="1:22" ht="14.5" hidden="1" x14ac:dyDescent="0.35">
      <c r="A1251" s="747" t="s">
        <v>1010</v>
      </c>
      <c r="B1251" s="748" t="s">
        <v>1014</v>
      </c>
      <c r="C1251" s="629" t="s">
        <v>778</v>
      </c>
      <c r="D1251" s="747" t="s">
        <v>924</v>
      </c>
      <c r="E1251" s="10"/>
      <c r="F1251" s="747" t="s">
        <v>1016</v>
      </c>
      <c r="G1251" s="10"/>
      <c r="H1251" s="747">
        <v>7</v>
      </c>
      <c r="I1251" s="747">
        <v>3187</v>
      </c>
      <c r="J1251" s="10"/>
      <c r="K1251" s="10"/>
      <c r="L1251" s="876">
        <f>'MD Rates'!B98</f>
        <v>3187</v>
      </c>
      <c r="M1251" s="10"/>
      <c r="N1251" s="10"/>
      <c r="O1251" s="221">
        <f>IF(P1251="Yes",'MD Rates'!$H$1,R1251)</f>
        <v>44652</v>
      </c>
      <c r="P1251" s="11" t="str">
        <f t="shared" si="180"/>
        <v>No</v>
      </c>
      <c r="Q1251" s="10"/>
      <c r="R1251" s="221">
        <v>44652</v>
      </c>
      <c r="S1251" s="676"/>
      <c r="T1251" s="64"/>
      <c r="U1251" s="64"/>
      <c r="V1251" s="64"/>
    </row>
    <row r="1252" spans="1:22" ht="14.5" hidden="1" x14ac:dyDescent="0.35">
      <c r="A1252" s="747" t="s">
        <v>1010</v>
      </c>
      <c r="B1252" s="748" t="s">
        <v>1014</v>
      </c>
      <c r="C1252" s="629" t="s">
        <v>778</v>
      </c>
      <c r="D1252" s="747" t="s">
        <v>924</v>
      </c>
      <c r="E1252" s="10"/>
      <c r="F1252" s="747" t="s">
        <v>1016</v>
      </c>
      <c r="G1252" s="10"/>
      <c r="H1252" s="747">
        <v>8</v>
      </c>
      <c r="I1252" s="747">
        <v>2789</v>
      </c>
      <c r="J1252" s="10"/>
      <c r="K1252" s="10"/>
      <c r="L1252" s="876">
        <f>'MD Rates'!B99</f>
        <v>2789</v>
      </c>
      <c r="M1252" s="10"/>
      <c r="N1252" s="10"/>
      <c r="O1252" s="221">
        <f>IF(P1252="Yes",'MD Rates'!$H$1,R1252)</f>
        <v>44652</v>
      </c>
      <c r="P1252" s="11" t="str">
        <f t="shared" si="180"/>
        <v>No</v>
      </c>
      <c r="Q1252" s="10"/>
      <c r="R1252" s="221">
        <v>44652</v>
      </c>
      <c r="S1252" s="676"/>
      <c r="T1252" s="64"/>
      <c r="U1252" s="64"/>
      <c r="V1252" s="64"/>
    </row>
    <row r="1253" spans="1:22" ht="14.5" hidden="1" x14ac:dyDescent="0.35">
      <c r="A1253" s="747" t="s">
        <v>1010</v>
      </c>
      <c r="B1253" s="748" t="s">
        <v>1014</v>
      </c>
      <c r="C1253" s="629" t="s">
        <v>778</v>
      </c>
      <c r="D1253" s="747" t="s">
        <v>926</v>
      </c>
      <c r="E1253" s="10"/>
      <c r="F1253" s="747" t="s">
        <v>1016</v>
      </c>
      <c r="G1253" s="10"/>
      <c r="H1253" s="747">
        <v>3</v>
      </c>
      <c r="I1253" s="747">
        <v>7435</v>
      </c>
      <c r="J1253" s="10"/>
      <c r="K1253" s="10"/>
      <c r="L1253" s="876">
        <f>'MD Rates'!B94</f>
        <v>7435</v>
      </c>
      <c r="M1253" s="10"/>
      <c r="N1253" s="10"/>
      <c r="O1253" s="221">
        <f>IF(P1253="Yes",'MD Rates'!$H$1,R1253)</f>
        <v>44652</v>
      </c>
      <c r="P1253" s="11" t="str">
        <f t="shared" si="180"/>
        <v>No</v>
      </c>
      <c r="Q1253" s="10"/>
      <c r="R1253" s="221">
        <v>44652</v>
      </c>
      <c r="S1253" s="676"/>
      <c r="T1253" s="64"/>
      <c r="U1253" s="64"/>
      <c r="V1253" s="64"/>
    </row>
    <row r="1254" spans="1:22" ht="14.5" hidden="1" x14ac:dyDescent="0.35">
      <c r="A1254" s="747" t="s">
        <v>1010</v>
      </c>
      <c r="B1254" s="748" t="s">
        <v>1014</v>
      </c>
      <c r="C1254" s="629" t="s">
        <v>778</v>
      </c>
      <c r="D1254" s="747" t="s">
        <v>926</v>
      </c>
      <c r="E1254" s="10"/>
      <c r="F1254" s="747" t="s">
        <v>1016</v>
      </c>
      <c r="G1254" s="10"/>
      <c r="H1254" s="747">
        <v>4</v>
      </c>
      <c r="I1254" s="747">
        <v>5577</v>
      </c>
      <c r="J1254" s="10"/>
      <c r="K1254" s="10"/>
      <c r="L1254" s="876">
        <f>'MD Rates'!B95</f>
        <v>5577</v>
      </c>
      <c r="M1254" s="10"/>
      <c r="N1254" s="10"/>
      <c r="O1254" s="221">
        <f>IF(P1254="Yes",'MD Rates'!$H$1,R1254)</f>
        <v>44652</v>
      </c>
      <c r="P1254" s="11" t="str">
        <f t="shared" si="180"/>
        <v>No</v>
      </c>
      <c r="Q1254" s="10"/>
      <c r="R1254" s="221">
        <v>44652</v>
      </c>
      <c r="S1254" s="676"/>
      <c r="T1254" s="64"/>
      <c r="U1254" s="64"/>
      <c r="V1254" s="64"/>
    </row>
    <row r="1255" spans="1:22" ht="14.5" hidden="1" x14ac:dyDescent="0.35">
      <c r="A1255" s="747" t="s">
        <v>1010</v>
      </c>
      <c r="B1255" s="748" t="s">
        <v>1014</v>
      </c>
      <c r="C1255" s="629" t="s">
        <v>778</v>
      </c>
      <c r="D1255" s="747" t="s">
        <v>926</v>
      </c>
      <c r="E1255" s="10"/>
      <c r="F1255" s="747" t="s">
        <v>1016</v>
      </c>
      <c r="G1255" s="10"/>
      <c r="H1255" s="747">
        <v>5</v>
      </c>
      <c r="I1255" s="747">
        <v>4461</v>
      </c>
      <c r="J1255" s="10"/>
      <c r="K1255" s="10"/>
      <c r="L1255" s="876">
        <f>'MD Rates'!B96</f>
        <v>4461</v>
      </c>
      <c r="M1255" s="10"/>
      <c r="N1255" s="10"/>
      <c r="O1255" s="221">
        <f>IF(P1255="Yes",'MD Rates'!$H$1,R1255)</f>
        <v>44652</v>
      </c>
      <c r="P1255" s="11" t="str">
        <f t="shared" si="180"/>
        <v>No</v>
      </c>
      <c r="Q1255" s="10"/>
      <c r="R1255" s="221">
        <v>44652</v>
      </c>
      <c r="S1255" s="676"/>
      <c r="T1255" s="64"/>
      <c r="U1255" s="64"/>
      <c r="V1255" s="64"/>
    </row>
    <row r="1256" spans="1:22" ht="14.5" hidden="1" x14ac:dyDescent="0.35">
      <c r="A1256" s="747" t="s">
        <v>1010</v>
      </c>
      <c r="B1256" s="748" t="s">
        <v>1014</v>
      </c>
      <c r="C1256" s="629" t="s">
        <v>778</v>
      </c>
      <c r="D1256" s="747" t="s">
        <v>926</v>
      </c>
      <c r="E1256" s="10"/>
      <c r="F1256" s="747" t="s">
        <v>1016</v>
      </c>
      <c r="G1256" s="10"/>
      <c r="H1256" s="747">
        <v>6</v>
      </c>
      <c r="I1256" s="747">
        <v>3718</v>
      </c>
      <c r="J1256" s="10"/>
      <c r="K1256" s="10"/>
      <c r="L1256" s="876">
        <f>'MD Rates'!B97</f>
        <v>3718</v>
      </c>
      <c r="M1256" s="10"/>
      <c r="N1256" s="10"/>
      <c r="O1256" s="221">
        <f>IF(P1256="Yes",'MD Rates'!$H$1,R1256)</f>
        <v>44652</v>
      </c>
      <c r="P1256" s="11" t="str">
        <f t="shared" si="180"/>
        <v>No</v>
      </c>
      <c r="Q1256" s="10"/>
      <c r="R1256" s="221">
        <v>44652</v>
      </c>
      <c r="S1256" s="676"/>
      <c r="T1256" s="64"/>
      <c r="U1256" s="64"/>
      <c r="V1256" s="64"/>
    </row>
    <row r="1257" spans="1:22" ht="14.5" hidden="1" x14ac:dyDescent="0.35">
      <c r="A1257" s="747" t="s">
        <v>1010</v>
      </c>
      <c r="B1257" s="748" t="s">
        <v>1014</v>
      </c>
      <c r="C1257" s="629" t="s">
        <v>778</v>
      </c>
      <c r="D1257" s="747" t="s">
        <v>926</v>
      </c>
      <c r="E1257" s="10"/>
      <c r="F1257" s="747" t="s">
        <v>1016</v>
      </c>
      <c r="G1257" s="10"/>
      <c r="H1257" s="747">
        <v>7</v>
      </c>
      <c r="I1257" s="747">
        <v>3187</v>
      </c>
      <c r="J1257" s="10"/>
      <c r="K1257" s="10"/>
      <c r="L1257" s="876">
        <f>'MD Rates'!B98</f>
        <v>3187</v>
      </c>
      <c r="M1257" s="10"/>
      <c r="N1257" s="10"/>
      <c r="O1257" s="221">
        <f>IF(P1257="Yes",'MD Rates'!$H$1,R1257)</f>
        <v>44652</v>
      </c>
      <c r="P1257" s="11" t="str">
        <f t="shared" si="180"/>
        <v>No</v>
      </c>
      <c r="Q1257" s="10"/>
      <c r="R1257" s="221">
        <v>44652</v>
      </c>
      <c r="S1257" s="676"/>
      <c r="T1257" s="64"/>
      <c r="U1257" s="64"/>
      <c r="V1257" s="64"/>
    </row>
    <row r="1258" spans="1:22" ht="14.5" hidden="1" x14ac:dyDescent="0.35">
      <c r="A1258" s="747" t="s">
        <v>1010</v>
      </c>
      <c r="B1258" s="748" t="s">
        <v>1014</v>
      </c>
      <c r="C1258" s="629" t="s">
        <v>778</v>
      </c>
      <c r="D1258" s="747" t="s">
        <v>926</v>
      </c>
      <c r="E1258" s="10"/>
      <c r="F1258" s="747" t="s">
        <v>1016</v>
      </c>
      <c r="G1258" s="10"/>
      <c r="H1258" s="747">
        <v>8</v>
      </c>
      <c r="I1258" s="747">
        <v>2789</v>
      </c>
      <c r="J1258" s="10"/>
      <c r="K1258" s="10"/>
      <c r="L1258" s="876">
        <f>'MD Rates'!B99</f>
        <v>2789</v>
      </c>
      <c r="M1258" s="10"/>
      <c r="N1258" s="10"/>
      <c r="O1258" s="221">
        <f>IF(P1258="Yes",'MD Rates'!$H$1,R1258)</f>
        <v>44652</v>
      </c>
      <c r="P1258" s="11" t="str">
        <f t="shared" si="180"/>
        <v>No</v>
      </c>
      <c r="Q1258" s="10"/>
      <c r="R1258" s="221">
        <v>44652</v>
      </c>
      <c r="S1258" s="676"/>
      <c r="T1258" s="64"/>
      <c r="U1258" s="64"/>
      <c r="V1258" s="64"/>
    </row>
    <row r="1259" spans="1:22" ht="14.5" hidden="1" x14ac:dyDescent="0.35">
      <c r="A1259" s="747" t="s">
        <v>1011</v>
      </c>
      <c r="B1259" s="748" t="s">
        <v>1014</v>
      </c>
      <c r="C1259" s="629" t="s">
        <v>778</v>
      </c>
      <c r="D1259" s="747" t="s">
        <v>905</v>
      </c>
      <c r="E1259" s="10"/>
      <c r="F1259" s="747" t="s">
        <v>1017</v>
      </c>
      <c r="G1259" s="10"/>
      <c r="H1259" s="747"/>
      <c r="I1259" s="747">
        <v>9144</v>
      </c>
      <c r="J1259" s="10"/>
      <c r="K1259" s="10"/>
      <c r="L1259" s="876">
        <f>'MD Rates'!D82</f>
        <v>9144</v>
      </c>
      <c r="M1259" s="10"/>
      <c r="N1259" s="10"/>
      <c r="O1259" s="221">
        <f>IF(P1259="Yes",'MD Rates'!$H$1,R1259)</f>
        <v>44652</v>
      </c>
      <c r="P1259" s="11" t="str">
        <f t="shared" si="180"/>
        <v>No</v>
      </c>
      <c r="Q1259" s="10"/>
      <c r="R1259" s="221">
        <v>44652</v>
      </c>
      <c r="S1259" s="676"/>
      <c r="T1259" s="64"/>
      <c r="U1259" s="64"/>
      <c r="V1259" s="64"/>
    </row>
    <row r="1260" spans="1:22" ht="14.5" hidden="1" x14ac:dyDescent="0.35">
      <c r="A1260" s="747" t="s">
        <v>1011</v>
      </c>
      <c r="B1260" s="748" t="s">
        <v>1014</v>
      </c>
      <c r="C1260" s="629" t="s">
        <v>778</v>
      </c>
      <c r="D1260" s="747" t="s">
        <v>907</v>
      </c>
      <c r="E1260" s="10"/>
      <c r="F1260" s="747" t="s">
        <v>1017</v>
      </c>
      <c r="G1260" s="10"/>
      <c r="H1260" s="747"/>
      <c r="I1260" s="747">
        <v>9144</v>
      </c>
      <c r="J1260" s="10"/>
      <c r="K1260" s="10"/>
      <c r="L1260" s="876">
        <f t="shared" ref="L1260:L1271" si="181">L1259</f>
        <v>9144</v>
      </c>
      <c r="M1260" s="10"/>
      <c r="N1260" s="10"/>
      <c r="O1260" s="221">
        <f>IF(P1260="Yes",'MD Rates'!$H$1,R1260)</f>
        <v>44652</v>
      </c>
      <c r="P1260" s="11" t="str">
        <f t="shared" si="180"/>
        <v>No</v>
      </c>
      <c r="Q1260" s="10"/>
      <c r="R1260" s="221">
        <v>44652</v>
      </c>
      <c r="S1260" s="676"/>
      <c r="T1260" s="64"/>
      <c r="U1260" s="64"/>
      <c r="V1260" s="64"/>
    </row>
    <row r="1261" spans="1:22" ht="14.5" hidden="1" x14ac:dyDescent="0.35">
      <c r="A1261" s="747" t="s">
        <v>1011</v>
      </c>
      <c r="B1261" s="748" t="s">
        <v>1014</v>
      </c>
      <c r="C1261" s="629" t="s">
        <v>778</v>
      </c>
      <c r="D1261" s="747" t="s">
        <v>909</v>
      </c>
      <c r="E1261" s="10"/>
      <c r="F1261" s="747" t="s">
        <v>1017</v>
      </c>
      <c r="G1261" s="10"/>
      <c r="H1261" s="747"/>
      <c r="I1261" s="747">
        <v>9144</v>
      </c>
      <c r="J1261" s="10"/>
      <c r="K1261" s="10"/>
      <c r="L1261" s="876">
        <f t="shared" si="181"/>
        <v>9144</v>
      </c>
      <c r="M1261" s="10"/>
      <c r="N1261" s="10"/>
      <c r="O1261" s="221">
        <f>IF(P1261="Yes",'MD Rates'!$H$1,R1261)</f>
        <v>44652</v>
      </c>
      <c r="P1261" s="11" t="str">
        <f t="shared" si="180"/>
        <v>No</v>
      </c>
      <c r="Q1261" s="10"/>
      <c r="R1261" s="221">
        <v>44652</v>
      </c>
      <c r="S1261" s="676"/>
      <c r="T1261" s="64"/>
      <c r="U1261" s="64"/>
      <c r="V1261" s="64"/>
    </row>
    <row r="1262" spans="1:22" ht="14.5" hidden="1" x14ac:dyDescent="0.35">
      <c r="A1262" s="747" t="s">
        <v>1011</v>
      </c>
      <c r="B1262" s="748" t="s">
        <v>1014</v>
      </c>
      <c r="C1262" s="629" t="s">
        <v>778</v>
      </c>
      <c r="D1262" s="747" t="s">
        <v>899</v>
      </c>
      <c r="E1262" s="10"/>
      <c r="F1262" s="747" t="s">
        <v>1017</v>
      </c>
      <c r="G1262" s="10"/>
      <c r="H1262" s="747"/>
      <c r="I1262" s="747">
        <v>9144</v>
      </c>
      <c r="J1262" s="10"/>
      <c r="K1262" s="10"/>
      <c r="L1262" s="876">
        <f t="shared" si="181"/>
        <v>9144</v>
      </c>
      <c r="M1262" s="10"/>
      <c r="N1262" s="10"/>
      <c r="O1262" s="221">
        <f>IF(P1262="Yes",'MD Rates'!$H$1,R1262)</f>
        <v>44652</v>
      </c>
      <c r="P1262" s="11" t="str">
        <f t="shared" si="180"/>
        <v>No</v>
      </c>
      <c r="Q1262" s="10"/>
      <c r="R1262" s="221">
        <v>44652</v>
      </c>
      <c r="S1262" s="676"/>
      <c r="T1262" s="64"/>
      <c r="U1262" s="64"/>
      <c r="V1262" s="64"/>
    </row>
    <row r="1263" spans="1:22" ht="14.5" hidden="1" x14ac:dyDescent="0.35">
      <c r="A1263" s="747" t="s">
        <v>1011</v>
      </c>
      <c r="B1263" s="748" t="s">
        <v>1014</v>
      </c>
      <c r="C1263" s="629" t="s">
        <v>778</v>
      </c>
      <c r="D1263" s="747" t="s">
        <v>902</v>
      </c>
      <c r="E1263" s="10"/>
      <c r="F1263" s="747" t="s">
        <v>1017</v>
      </c>
      <c r="G1263" s="10"/>
      <c r="H1263" s="747"/>
      <c r="I1263" s="747">
        <v>9144</v>
      </c>
      <c r="J1263" s="10"/>
      <c r="K1263" s="10"/>
      <c r="L1263" s="876">
        <f t="shared" si="181"/>
        <v>9144</v>
      </c>
      <c r="M1263" s="10"/>
      <c r="N1263" s="10"/>
      <c r="O1263" s="221">
        <f>IF(P1263="Yes",'MD Rates'!$H$1,R1263)</f>
        <v>44652</v>
      </c>
      <c r="P1263" s="11" t="str">
        <f t="shared" si="180"/>
        <v>No</v>
      </c>
      <c r="Q1263" s="10"/>
      <c r="R1263" s="221">
        <v>44652</v>
      </c>
      <c r="S1263" s="676"/>
      <c r="T1263" s="64"/>
      <c r="U1263" s="64"/>
      <c r="V1263" s="64"/>
    </row>
    <row r="1264" spans="1:22" ht="14.5" hidden="1" x14ac:dyDescent="0.35">
      <c r="A1264" s="747" t="s">
        <v>1011</v>
      </c>
      <c r="B1264" s="748" t="s">
        <v>1014</v>
      </c>
      <c r="C1264" s="629" t="s">
        <v>778</v>
      </c>
      <c r="D1264" s="747" t="s">
        <v>912</v>
      </c>
      <c r="E1264" s="10"/>
      <c r="F1264" s="747" t="s">
        <v>1017</v>
      </c>
      <c r="G1264" s="10"/>
      <c r="H1264" s="747"/>
      <c r="I1264" s="747">
        <v>9144</v>
      </c>
      <c r="J1264" s="10"/>
      <c r="K1264" s="10"/>
      <c r="L1264" s="876">
        <f t="shared" si="181"/>
        <v>9144</v>
      </c>
      <c r="M1264" s="10"/>
      <c r="N1264" s="10"/>
      <c r="O1264" s="221">
        <f>IF(P1264="Yes",'MD Rates'!$H$1,R1264)</f>
        <v>44652</v>
      </c>
      <c r="P1264" s="11" t="str">
        <f t="shared" si="180"/>
        <v>No</v>
      </c>
      <c r="Q1264" s="10"/>
      <c r="R1264" s="221">
        <v>44652</v>
      </c>
      <c r="S1264" s="676"/>
      <c r="T1264" s="64"/>
      <c r="U1264" s="64"/>
      <c r="V1264" s="64"/>
    </row>
    <row r="1265" spans="1:22" ht="14.5" hidden="1" x14ac:dyDescent="0.35">
      <c r="A1265" s="747" t="s">
        <v>1011</v>
      </c>
      <c r="B1265" s="748" t="s">
        <v>1014</v>
      </c>
      <c r="C1265" s="629" t="s">
        <v>778</v>
      </c>
      <c r="D1265" s="747" t="s">
        <v>914</v>
      </c>
      <c r="E1265" s="10"/>
      <c r="F1265" s="747" t="s">
        <v>1017</v>
      </c>
      <c r="G1265" s="10"/>
      <c r="H1265" s="747"/>
      <c r="I1265" s="747">
        <v>9144</v>
      </c>
      <c r="J1265" s="10"/>
      <c r="K1265" s="10"/>
      <c r="L1265" s="876">
        <f t="shared" si="181"/>
        <v>9144</v>
      </c>
      <c r="M1265" s="10"/>
      <c r="N1265" s="10"/>
      <c r="O1265" s="221">
        <f>IF(P1265="Yes",'MD Rates'!$H$1,R1265)</f>
        <v>44652</v>
      </c>
      <c r="P1265" s="11" t="str">
        <f t="shared" si="180"/>
        <v>No</v>
      </c>
      <c r="Q1265" s="10"/>
      <c r="R1265" s="221">
        <v>44652</v>
      </c>
      <c r="S1265" s="676"/>
      <c r="T1265" s="64"/>
      <c r="U1265" s="64"/>
      <c r="V1265" s="64"/>
    </row>
    <row r="1266" spans="1:22" ht="14.5" hidden="1" x14ac:dyDescent="0.35">
      <c r="A1266" s="747" t="s">
        <v>1011</v>
      </c>
      <c r="B1266" s="748" t="s">
        <v>1014</v>
      </c>
      <c r="C1266" s="629" t="s">
        <v>778</v>
      </c>
      <c r="D1266" s="747" t="s">
        <v>916</v>
      </c>
      <c r="E1266" s="10"/>
      <c r="F1266" s="747" t="s">
        <v>1017</v>
      </c>
      <c r="G1266" s="10"/>
      <c r="H1266" s="747"/>
      <c r="I1266" s="747">
        <v>9144</v>
      </c>
      <c r="J1266" s="10"/>
      <c r="K1266" s="10"/>
      <c r="L1266" s="876">
        <f t="shared" si="181"/>
        <v>9144</v>
      </c>
      <c r="M1266" s="10"/>
      <c r="N1266" s="10"/>
      <c r="O1266" s="221">
        <f>IF(P1266="Yes",'MD Rates'!$H$1,R1266)</f>
        <v>44652</v>
      </c>
      <c r="P1266" s="11" t="str">
        <f t="shared" si="180"/>
        <v>No</v>
      </c>
      <c r="Q1266" s="10"/>
      <c r="R1266" s="221">
        <v>44652</v>
      </c>
      <c r="S1266" s="676"/>
      <c r="T1266" s="64"/>
      <c r="U1266" s="64"/>
      <c r="V1266" s="64"/>
    </row>
    <row r="1267" spans="1:22" ht="14.5" hidden="1" x14ac:dyDescent="0.35">
      <c r="A1267" s="747" t="s">
        <v>1011</v>
      </c>
      <c r="B1267" s="748" t="s">
        <v>1014</v>
      </c>
      <c r="C1267" s="629" t="s">
        <v>778</v>
      </c>
      <c r="D1267" s="747" t="s">
        <v>918</v>
      </c>
      <c r="E1267" s="10"/>
      <c r="F1267" s="747" t="s">
        <v>1017</v>
      </c>
      <c r="G1267" s="10"/>
      <c r="H1267" s="747"/>
      <c r="I1267" s="747">
        <v>9144</v>
      </c>
      <c r="J1267" s="10"/>
      <c r="K1267" s="10"/>
      <c r="L1267" s="876">
        <f t="shared" si="181"/>
        <v>9144</v>
      </c>
      <c r="M1267" s="10"/>
      <c r="N1267" s="10"/>
      <c r="O1267" s="221">
        <f>IF(P1267="Yes",'MD Rates'!$H$1,R1267)</f>
        <v>44652</v>
      </c>
      <c r="P1267" s="11" t="str">
        <f t="shared" ref="P1267:P1292" si="182">IF(I1267&lt;&gt;L1267,"Yes","No")</f>
        <v>No</v>
      </c>
      <c r="Q1267" s="10"/>
      <c r="R1267" s="221">
        <v>44652</v>
      </c>
      <c r="S1267" s="676"/>
      <c r="T1267" s="64"/>
      <c r="U1267" s="64"/>
      <c r="V1267" s="64"/>
    </row>
    <row r="1268" spans="1:22" ht="14.5" hidden="1" x14ac:dyDescent="0.35">
      <c r="A1268" s="747" t="s">
        <v>1011</v>
      </c>
      <c r="B1268" s="748" t="s">
        <v>1014</v>
      </c>
      <c r="C1268" s="629" t="s">
        <v>778</v>
      </c>
      <c r="D1268" s="747" t="s">
        <v>920</v>
      </c>
      <c r="E1268" s="10"/>
      <c r="F1268" s="747" t="s">
        <v>1017</v>
      </c>
      <c r="G1268" s="10"/>
      <c r="H1268" s="747"/>
      <c r="I1268" s="747">
        <v>9144</v>
      </c>
      <c r="J1268" s="10"/>
      <c r="K1268" s="10"/>
      <c r="L1268" s="876">
        <f t="shared" si="181"/>
        <v>9144</v>
      </c>
      <c r="M1268" s="10"/>
      <c r="N1268" s="10"/>
      <c r="O1268" s="221">
        <f>IF(P1268="Yes",'MD Rates'!$H$1,R1268)</f>
        <v>44652</v>
      </c>
      <c r="P1268" s="11" t="str">
        <f t="shared" si="182"/>
        <v>No</v>
      </c>
      <c r="Q1268" s="10"/>
      <c r="R1268" s="221">
        <v>44652</v>
      </c>
      <c r="S1268" s="676"/>
      <c r="T1268" s="64"/>
      <c r="U1268" s="64"/>
      <c r="V1268" s="64"/>
    </row>
    <row r="1269" spans="1:22" ht="14.5" hidden="1" x14ac:dyDescent="0.35">
      <c r="A1269" s="747" t="s">
        <v>1011</v>
      </c>
      <c r="B1269" s="748" t="s">
        <v>1014</v>
      </c>
      <c r="C1269" s="629" t="s">
        <v>778</v>
      </c>
      <c r="D1269" s="747" t="s">
        <v>922</v>
      </c>
      <c r="E1269" s="10"/>
      <c r="F1269" s="747" t="s">
        <v>1017</v>
      </c>
      <c r="G1269" s="10"/>
      <c r="H1269" s="747"/>
      <c r="I1269" s="747">
        <v>9144</v>
      </c>
      <c r="J1269" s="10"/>
      <c r="K1269" s="10"/>
      <c r="L1269" s="876">
        <f t="shared" si="181"/>
        <v>9144</v>
      </c>
      <c r="M1269" s="10"/>
      <c r="N1269" s="10"/>
      <c r="O1269" s="221">
        <f>IF(P1269="Yes",'MD Rates'!$H$1,R1269)</f>
        <v>44652</v>
      </c>
      <c r="P1269" s="11" t="str">
        <f t="shared" si="182"/>
        <v>No</v>
      </c>
      <c r="Q1269" s="10"/>
      <c r="R1269" s="221">
        <v>44652</v>
      </c>
      <c r="S1269" s="676"/>
      <c r="T1269" s="64"/>
      <c r="U1269" s="64"/>
      <c r="V1269" s="64"/>
    </row>
    <row r="1270" spans="1:22" ht="14.5" hidden="1" x14ac:dyDescent="0.35">
      <c r="A1270" s="747" t="s">
        <v>1011</v>
      </c>
      <c r="B1270" s="748" t="s">
        <v>1014</v>
      </c>
      <c r="C1270" s="629" t="s">
        <v>778</v>
      </c>
      <c r="D1270" s="747" t="s">
        <v>924</v>
      </c>
      <c r="E1270" s="10"/>
      <c r="F1270" s="747" t="s">
        <v>1017</v>
      </c>
      <c r="G1270" s="10"/>
      <c r="H1270" s="747"/>
      <c r="I1270" s="747">
        <v>9144</v>
      </c>
      <c r="J1270" s="10"/>
      <c r="K1270" s="10"/>
      <c r="L1270" s="876">
        <f t="shared" si="181"/>
        <v>9144</v>
      </c>
      <c r="M1270" s="10"/>
      <c r="N1270" s="10"/>
      <c r="O1270" s="221">
        <f>IF(P1270="Yes",'MD Rates'!$H$1,R1270)</f>
        <v>44652</v>
      </c>
      <c r="P1270" s="11" t="str">
        <f t="shared" si="182"/>
        <v>No</v>
      </c>
      <c r="Q1270" s="10"/>
      <c r="R1270" s="221">
        <v>44652</v>
      </c>
      <c r="S1270" s="676"/>
      <c r="T1270" s="64"/>
      <c r="U1270" s="64"/>
      <c r="V1270" s="64"/>
    </row>
    <row r="1271" spans="1:22" ht="14.5" hidden="1" x14ac:dyDescent="0.35">
      <c r="A1271" s="747" t="s">
        <v>1011</v>
      </c>
      <c r="B1271" s="748" t="s">
        <v>1014</v>
      </c>
      <c r="C1271" s="629" t="s">
        <v>778</v>
      </c>
      <c r="D1271" s="747" t="s">
        <v>926</v>
      </c>
      <c r="E1271" s="10"/>
      <c r="F1271" s="747" t="s">
        <v>1017</v>
      </c>
      <c r="G1271" s="10"/>
      <c r="H1271" s="747"/>
      <c r="I1271" s="747">
        <v>9144</v>
      </c>
      <c r="J1271" s="10"/>
      <c r="K1271" s="10"/>
      <c r="L1271" s="876">
        <f t="shared" si="181"/>
        <v>9144</v>
      </c>
      <c r="M1271" s="10"/>
      <c r="N1271" s="10"/>
      <c r="O1271" s="221">
        <f>IF(P1271="Yes",'MD Rates'!$H$1,R1271)</f>
        <v>44652</v>
      </c>
      <c r="P1271" s="11" t="str">
        <f t="shared" si="182"/>
        <v>No</v>
      </c>
      <c r="Q1271" s="10"/>
      <c r="R1271" s="221">
        <v>44652</v>
      </c>
      <c r="S1271" s="676"/>
      <c r="T1271" s="64"/>
      <c r="U1271" s="64"/>
      <c r="V1271" s="64"/>
    </row>
    <row r="1272" spans="1:22" ht="14.5" hidden="1" x14ac:dyDescent="0.35">
      <c r="A1272" s="814" t="s">
        <v>1146</v>
      </c>
      <c r="B1272" s="748" t="s">
        <v>1014</v>
      </c>
      <c r="C1272" s="629" t="s">
        <v>778</v>
      </c>
      <c r="D1272" s="747" t="s">
        <v>912</v>
      </c>
      <c r="E1272" s="10"/>
      <c r="F1272" s="814" t="s">
        <v>1194</v>
      </c>
      <c r="G1272" s="10"/>
      <c r="H1272" s="747"/>
      <c r="I1272" s="747">
        <v>4461</v>
      </c>
      <c r="J1272" s="10"/>
      <c r="K1272" s="10"/>
      <c r="L1272" s="876">
        <f>'MD Rates'!D88</f>
        <v>4461</v>
      </c>
      <c r="M1272" s="10"/>
      <c r="N1272" s="10"/>
      <c r="O1272" s="221">
        <f>IF(P1272="Yes",'MD Rates'!$H$1,R1272)</f>
        <v>44652</v>
      </c>
      <c r="P1272" s="11" t="str">
        <f t="shared" si="182"/>
        <v>No</v>
      </c>
      <c r="Q1272" s="10"/>
      <c r="R1272" s="221">
        <v>44652</v>
      </c>
      <c r="S1272" s="676"/>
      <c r="T1272" s="64"/>
      <c r="U1272" s="64"/>
      <c r="V1272" s="64"/>
    </row>
    <row r="1273" spans="1:22" ht="14.5" hidden="1" x14ac:dyDescent="0.35">
      <c r="A1273" s="814" t="s">
        <v>1146</v>
      </c>
      <c r="B1273" s="748" t="s">
        <v>1014</v>
      </c>
      <c r="C1273" s="629" t="s">
        <v>778</v>
      </c>
      <c r="D1273" s="747" t="s">
        <v>914</v>
      </c>
      <c r="E1273" s="10"/>
      <c r="F1273" s="814" t="s">
        <v>1194</v>
      </c>
      <c r="G1273" s="10"/>
      <c r="H1273" s="747"/>
      <c r="I1273" s="747">
        <v>4461</v>
      </c>
      <c r="J1273" s="10"/>
      <c r="K1273" s="10"/>
      <c r="L1273" s="876">
        <f>L1272</f>
        <v>4461</v>
      </c>
      <c r="M1273" s="10"/>
      <c r="N1273" s="10"/>
      <c r="O1273" s="221">
        <f>IF(P1273="Yes",'MD Rates'!$H$1,R1273)</f>
        <v>44652</v>
      </c>
      <c r="P1273" s="11" t="str">
        <f t="shared" si="182"/>
        <v>No</v>
      </c>
      <c r="Q1273" s="10"/>
      <c r="R1273" s="221">
        <v>44652</v>
      </c>
      <c r="S1273" s="676"/>
      <c r="T1273" s="64"/>
      <c r="U1273" s="64"/>
      <c r="V1273" s="64"/>
    </row>
    <row r="1274" spans="1:22" ht="14.5" hidden="1" x14ac:dyDescent="0.35">
      <c r="A1274" s="814" t="s">
        <v>1146</v>
      </c>
      <c r="B1274" s="748" t="s">
        <v>1014</v>
      </c>
      <c r="C1274" s="629" t="s">
        <v>778</v>
      </c>
      <c r="D1274" s="747" t="s">
        <v>916</v>
      </c>
      <c r="E1274" s="10"/>
      <c r="F1274" s="814" t="s">
        <v>1194</v>
      </c>
      <c r="G1274" s="10"/>
      <c r="H1274" s="747"/>
      <c r="I1274" s="747">
        <v>4461</v>
      </c>
      <c r="J1274" s="10"/>
      <c r="K1274" s="10"/>
      <c r="L1274" s="876">
        <f t="shared" ref="L1274:L1287" si="183">L1273</f>
        <v>4461</v>
      </c>
      <c r="M1274" s="10"/>
      <c r="N1274" s="10"/>
      <c r="O1274" s="221">
        <f>IF(P1274="Yes",'MD Rates'!$H$1,R1274)</f>
        <v>44652</v>
      </c>
      <c r="P1274" s="11" t="str">
        <f t="shared" si="182"/>
        <v>No</v>
      </c>
      <c r="Q1274" s="10"/>
      <c r="R1274" s="221">
        <v>44652</v>
      </c>
      <c r="S1274" s="676"/>
      <c r="T1274" s="64"/>
      <c r="U1274" s="64"/>
      <c r="V1274" s="64"/>
    </row>
    <row r="1275" spans="1:22" ht="14.5" hidden="1" x14ac:dyDescent="0.35">
      <c r="A1275" s="814" t="s">
        <v>1146</v>
      </c>
      <c r="B1275" s="748" t="s">
        <v>1014</v>
      </c>
      <c r="C1275" s="629" t="s">
        <v>778</v>
      </c>
      <c r="D1275" s="747" t="s">
        <v>918</v>
      </c>
      <c r="E1275" s="10"/>
      <c r="F1275" s="814" t="s">
        <v>1194</v>
      </c>
      <c r="G1275" s="10"/>
      <c r="H1275" s="747"/>
      <c r="I1275" s="747">
        <v>4461</v>
      </c>
      <c r="J1275" s="10"/>
      <c r="K1275" s="10"/>
      <c r="L1275" s="876">
        <f t="shared" si="183"/>
        <v>4461</v>
      </c>
      <c r="M1275" s="10"/>
      <c r="N1275" s="10"/>
      <c r="O1275" s="221">
        <f>IF(P1275="Yes",'MD Rates'!$H$1,R1275)</f>
        <v>44652</v>
      </c>
      <c r="P1275" s="11" t="str">
        <f t="shared" si="182"/>
        <v>No</v>
      </c>
      <c r="Q1275" s="10"/>
      <c r="R1275" s="221">
        <v>44652</v>
      </c>
      <c r="S1275" s="676"/>
      <c r="T1275" s="64"/>
      <c r="U1275" s="64"/>
      <c r="V1275" s="64"/>
    </row>
    <row r="1276" spans="1:22" ht="14.5" hidden="1" x14ac:dyDescent="0.35">
      <c r="A1276" s="814" t="s">
        <v>1146</v>
      </c>
      <c r="B1276" s="748" t="s">
        <v>1014</v>
      </c>
      <c r="C1276" s="629" t="s">
        <v>778</v>
      </c>
      <c r="D1276" s="747" t="s">
        <v>920</v>
      </c>
      <c r="E1276" s="10"/>
      <c r="F1276" s="814" t="s">
        <v>1194</v>
      </c>
      <c r="G1276" s="10"/>
      <c r="H1276" s="747"/>
      <c r="I1276" s="747">
        <v>4461</v>
      </c>
      <c r="J1276" s="10"/>
      <c r="K1276" s="10"/>
      <c r="L1276" s="876">
        <f t="shared" si="183"/>
        <v>4461</v>
      </c>
      <c r="M1276" s="10"/>
      <c r="N1276" s="10"/>
      <c r="O1276" s="221">
        <f>IF(P1276="Yes",'MD Rates'!$H$1,R1276)</f>
        <v>44652</v>
      </c>
      <c r="P1276" s="11" t="str">
        <f t="shared" si="182"/>
        <v>No</v>
      </c>
      <c r="Q1276" s="10"/>
      <c r="R1276" s="221">
        <v>44652</v>
      </c>
      <c r="S1276" s="676"/>
      <c r="T1276" s="64"/>
      <c r="U1276" s="64"/>
      <c r="V1276" s="64"/>
    </row>
    <row r="1277" spans="1:22" ht="14.5" hidden="1" x14ac:dyDescent="0.35">
      <c r="A1277" s="814" t="s">
        <v>1146</v>
      </c>
      <c r="B1277" s="748" t="s">
        <v>1014</v>
      </c>
      <c r="C1277" s="629" t="s">
        <v>778</v>
      </c>
      <c r="D1277" s="747" t="s">
        <v>922</v>
      </c>
      <c r="E1277" s="10"/>
      <c r="F1277" s="814" t="s">
        <v>1194</v>
      </c>
      <c r="G1277" s="10"/>
      <c r="H1277" s="747"/>
      <c r="I1277" s="747">
        <v>4461</v>
      </c>
      <c r="J1277" s="10"/>
      <c r="K1277" s="10"/>
      <c r="L1277" s="876">
        <f t="shared" si="183"/>
        <v>4461</v>
      </c>
      <c r="M1277" s="10"/>
      <c r="N1277" s="10"/>
      <c r="O1277" s="221">
        <f>IF(P1277="Yes",'MD Rates'!$H$1,R1277)</f>
        <v>44652</v>
      </c>
      <c r="P1277" s="11" t="str">
        <f t="shared" si="182"/>
        <v>No</v>
      </c>
      <c r="Q1277" s="10"/>
      <c r="R1277" s="221">
        <v>44652</v>
      </c>
      <c r="S1277" s="676"/>
      <c r="T1277" s="64"/>
      <c r="U1277" s="64"/>
      <c r="V1277" s="64"/>
    </row>
    <row r="1278" spans="1:22" ht="14.5" hidden="1" x14ac:dyDescent="0.35">
      <c r="A1278" s="814" t="s">
        <v>1146</v>
      </c>
      <c r="B1278" s="748" t="s">
        <v>1014</v>
      </c>
      <c r="C1278" s="629" t="s">
        <v>778</v>
      </c>
      <c r="D1278" s="747" t="s">
        <v>924</v>
      </c>
      <c r="E1278" s="10"/>
      <c r="F1278" s="814" t="s">
        <v>1194</v>
      </c>
      <c r="G1278" s="10"/>
      <c r="H1278" s="747"/>
      <c r="I1278" s="747">
        <v>4461</v>
      </c>
      <c r="J1278" s="10"/>
      <c r="K1278" s="10"/>
      <c r="L1278" s="876">
        <f t="shared" si="183"/>
        <v>4461</v>
      </c>
      <c r="M1278" s="10"/>
      <c r="N1278" s="10"/>
      <c r="O1278" s="221">
        <f>IF(P1278="Yes",'MD Rates'!$H$1,R1278)</f>
        <v>44652</v>
      </c>
      <c r="P1278" s="11" t="str">
        <f t="shared" si="182"/>
        <v>No</v>
      </c>
      <c r="Q1278" s="10"/>
      <c r="R1278" s="221">
        <v>44652</v>
      </c>
      <c r="S1278" s="676"/>
      <c r="T1278" s="64"/>
      <c r="U1278" s="64"/>
      <c r="V1278" s="64"/>
    </row>
    <row r="1279" spans="1:22" ht="14.5" hidden="1" x14ac:dyDescent="0.35">
      <c r="A1279" s="814" t="s">
        <v>1146</v>
      </c>
      <c r="B1279" s="748" t="s">
        <v>1014</v>
      </c>
      <c r="C1279" s="629" t="s">
        <v>778</v>
      </c>
      <c r="D1279" s="747" t="s">
        <v>926</v>
      </c>
      <c r="E1279" s="10"/>
      <c r="F1279" s="814" t="s">
        <v>1194</v>
      </c>
      <c r="G1279" s="10"/>
      <c r="H1279" s="747"/>
      <c r="I1279" s="747">
        <v>4461</v>
      </c>
      <c r="J1279" s="10"/>
      <c r="K1279" s="10"/>
      <c r="L1279" s="876">
        <f t="shared" si="183"/>
        <v>4461</v>
      </c>
      <c r="M1279" s="10"/>
      <c r="N1279" s="10"/>
      <c r="O1279" s="221">
        <f>IF(P1279="Yes",'MD Rates'!$H$1,R1279)</f>
        <v>44652</v>
      </c>
      <c r="P1279" s="11" t="str">
        <f t="shared" si="182"/>
        <v>No</v>
      </c>
      <c r="Q1279" s="10"/>
      <c r="R1279" s="221">
        <v>44652</v>
      </c>
      <c r="S1279" s="676"/>
      <c r="T1279" s="64"/>
      <c r="U1279" s="64"/>
      <c r="V1279" s="64"/>
    </row>
    <row r="1280" spans="1:22" ht="14.5" hidden="1" x14ac:dyDescent="0.35">
      <c r="A1280" s="814" t="s">
        <v>1146</v>
      </c>
      <c r="B1280" s="748" t="s">
        <v>1014</v>
      </c>
      <c r="C1280" s="629" t="s">
        <v>778</v>
      </c>
      <c r="D1280" s="747" t="s">
        <v>932</v>
      </c>
      <c r="E1280" s="10"/>
      <c r="F1280" s="814" t="s">
        <v>1194</v>
      </c>
      <c r="G1280" s="10"/>
      <c r="H1280" s="747"/>
      <c r="I1280" s="747">
        <v>4461</v>
      </c>
      <c r="J1280" s="10"/>
      <c r="K1280" s="10"/>
      <c r="L1280" s="876">
        <f t="shared" si="183"/>
        <v>4461</v>
      </c>
      <c r="M1280" s="10"/>
      <c r="N1280" s="10"/>
      <c r="O1280" s="221">
        <f>IF(P1280="Yes",'MD Rates'!$H$1,R1280)</f>
        <v>44652</v>
      </c>
      <c r="P1280" s="11" t="str">
        <f t="shared" si="182"/>
        <v>No</v>
      </c>
      <c r="Q1280" s="10"/>
      <c r="R1280" s="221">
        <v>44652</v>
      </c>
      <c r="S1280" s="676"/>
      <c r="T1280" s="64"/>
      <c r="U1280" s="64"/>
      <c r="V1280" s="64"/>
    </row>
    <row r="1281" spans="1:22" ht="14.5" hidden="1" x14ac:dyDescent="0.35">
      <c r="A1281" s="814" t="s">
        <v>1146</v>
      </c>
      <c r="B1281" s="748" t="s">
        <v>1014</v>
      </c>
      <c r="C1281" s="629" t="s">
        <v>778</v>
      </c>
      <c r="D1281" s="747" t="s">
        <v>934</v>
      </c>
      <c r="E1281" s="10"/>
      <c r="F1281" s="814" t="s">
        <v>1194</v>
      </c>
      <c r="G1281" s="10"/>
      <c r="H1281" s="747"/>
      <c r="I1281" s="747">
        <v>4461</v>
      </c>
      <c r="J1281" s="10"/>
      <c r="K1281" s="10"/>
      <c r="L1281" s="876">
        <f t="shared" si="183"/>
        <v>4461</v>
      </c>
      <c r="M1281" s="10"/>
      <c r="N1281" s="10"/>
      <c r="O1281" s="221">
        <f>IF(P1281="Yes",'MD Rates'!$H$1,R1281)</f>
        <v>44652</v>
      </c>
      <c r="P1281" s="11" t="str">
        <f t="shared" si="182"/>
        <v>No</v>
      </c>
      <c r="Q1281" s="10"/>
      <c r="R1281" s="221">
        <v>44652</v>
      </c>
      <c r="S1281" s="676"/>
      <c r="T1281" s="64"/>
      <c r="U1281" s="64"/>
      <c r="V1281" s="64"/>
    </row>
    <row r="1282" spans="1:22" ht="14.5" hidden="1" x14ac:dyDescent="0.35">
      <c r="A1282" s="814" t="s">
        <v>1146</v>
      </c>
      <c r="B1282" s="748" t="s">
        <v>1014</v>
      </c>
      <c r="C1282" s="629" t="s">
        <v>778</v>
      </c>
      <c r="D1282" s="747" t="s">
        <v>936</v>
      </c>
      <c r="E1282" s="10"/>
      <c r="F1282" s="814" t="s">
        <v>1194</v>
      </c>
      <c r="G1282" s="10"/>
      <c r="H1282" s="747"/>
      <c r="I1282" s="747">
        <v>4461</v>
      </c>
      <c r="J1282" s="10"/>
      <c r="K1282" s="10"/>
      <c r="L1282" s="876">
        <f t="shared" si="183"/>
        <v>4461</v>
      </c>
      <c r="M1282" s="10"/>
      <c r="N1282" s="10"/>
      <c r="O1282" s="221">
        <f>IF(P1282="Yes",'MD Rates'!$H$1,R1282)</f>
        <v>44652</v>
      </c>
      <c r="P1282" s="11" t="str">
        <f t="shared" si="182"/>
        <v>No</v>
      </c>
      <c r="Q1282" s="10"/>
      <c r="R1282" s="221">
        <v>44652</v>
      </c>
      <c r="S1282" s="676"/>
      <c r="T1282" s="64"/>
      <c r="U1282" s="64"/>
      <c r="V1282" s="64"/>
    </row>
    <row r="1283" spans="1:22" ht="14.5" hidden="1" x14ac:dyDescent="0.35">
      <c r="A1283" s="814" t="s">
        <v>1146</v>
      </c>
      <c r="B1283" s="748" t="s">
        <v>1014</v>
      </c>
      <c r="C1283" s="629" t="s">
        <v>778</v>
      </c>
      <c r="D1283" s="747" t="s">
        <v>938</v>
      </c>
      <c r="E1283" s="10"/>
      <c r="F1283" s="814" t="s">
        <v>1194</v>
      </c>
      <c r="G1283" s="10"/>
      <c r="H1283" s="747"/>
      <c r="I1283" s="747">
        <v>4461</v>
      </c>
      <c r="J1283" s="10"/>
      <c r="K1283" s="10"/>
      <c r="L1283" s="876">
        <f t="shared" si="183"/>
        <v>4461</v>
      </c>
      <c r="M1283" s="10"/>
      <c r="N1283" s="10"/>
      <c r="O1283" s="221">
        <f>IF(P1283="Yes",'MD Rates'!$H$1,R1283)</f>
        <v>44652</v>
      </c>
      <c r="P1283" s="11" t="str">
        <f t="shared" si="182"/>
        <v>No</v>
      </c>
      <c r="Q1283" s="10"/>
      <c r="R1283" s="221">
        <v>44652</v>
      </c>
      <c r="S1283" s="676"/>
      <c r="T1283" s="64"/>
      <c r="U1283" s="64"/>
      <c r="V1283" s="64"/>
    </row>
    <row r="1284" spans="1:22" ht="14.5" hidden="1" x14ac:dyDescent="0.35">
      <c r="A1284" s="814" t="s">
        <v>1146</v>
      </c>
      <c r="B1284" s="748" t="s">
        <v>1014</v>
      </c>
      <c r="C1284" s="629" t="s">
        <v>778</v>
      </c>
      <c r="D1284" s="747" t="s">
        <v>940</v>
      </c>
      <c r="E1284" s="10"/>
      <c r="F1284" s="814" t="s">
        <v>1194</v>
      </c>
      <c r="G1284" s="10"/>
      <c r="H1284" s="747"/>
      <c r="I1284" s="747">
        <v>4461</v>
      </c>
      <c r="J1284" s="10"/>
      <c r="K1284" s="10"/>
      <c r="L1284" s="876">
        <f t="shared" si="183"/>
        <v>4461</v>
      </c>
      <c r="M1284" s="10"/>
      <c r="N1284" s="10"/>
      <c r="O1284" s="221">
        <f>IF(P1284="Yes",'MD Rates'!$H$1,R1284)</f>
        <v>44652</v>
      </c>
      <c r="P1284" s="11" t="str">
        <f t="shared" si="182"/>
        <v>No</v>
      </c>
      <c r="Q1284" s="10"/>
      <c r="R1284" s="221">
        <v>44652</v>
      </c>
      <c r="S1284" s="676"/>
      <c r="T1284" s="64"/>
      <c r="U1284" s="64"/>
      <c r="V1284" s="64"/>
    </row>
    <row r="1285" spans="1:22" ht="14.5" hidden="1" x14ac:dyDescent="0.35">
      <c r="A1285" s="814" t="s">
        <v>1146</v>
      </c>
      <c r="B1285" s="748" t="s">
        <v>1014</v>
      </c>
      <c r="C1285" s="629" t="s">
        <v>778</v>
      </c>
      <c r="D1285" s="747" t="s">
        <v>942</v>
      </c>
      <c r="E1285" s="10"/>
      <c r="F1285" s="814" t="s">
        <v>1194</v>
      </c>
      <c r="G1285" s="10"/>
      <c r="H1285" s="747"/>
      <c r="I1285" s="747">
        <v>4461</v>
      </c>
      <c r="J1285" s="10"/>
      <c r="K1285" s="10"/>
      <c r="L1285" s="876">
        <f t="shared" si="183"/>
        <v>4461</v>
      </c>
      <c r="M1285" s="10"/>
      <c r="N1285" s="10"/>
      <c r="O1285" s="221">
        <f>IF(P1285="Yes",'MD Rates'!$H$1,R1285)</f>
        <v>44652</v>
      </c>
      <c r="P1285" s="11" t="str">
        <f t="shared" si="182"/>
        <v>No</v>
      </c>
      <c r="Q1285" s="10"/>
      <c r="R1285" s="221">
        <v>44652</v>
      </c>
      <c r="S1285" s="676"/>
      <c r="T1285" s="64"/>
      <c r="U1285" s="64"/>
      <c r="V1285" s="64"/>
    </row>
    <row r="1286" spans="1:22" ht="14.5" hidden="1" x14ac:dyDescent="0.35">
      <c r="A1286" s="814" t="s">
        <v>1146</v>
      </c>
      <c r="B1286" s="748" t="s">
        <v>1014</v>
      </c>
      <c r="C1286" s="629" t="s">
        <v>778</v>
      </c>
      <c r="D1286" s="747" t="s">
        <v>944</v>
      </c>
      <c r="E1286" s="10"/>
      <c r="F1286" s="814" t="s">
        <v>1194</v>
      </c>
      <c r="G1286" s="10"/>
      <c r="H1286" s="747"/>
      <c r="I1286" s="747">
        <v>4461</v>
      </c>
      <c r="J1286" s="10"/>
      <c r="K1286" s="10"/>
      <c r="L1286" s="876">
        <f t="shared" si="183"/>
        <v>4461</v>
      </c>
      <c r="M1286" s="10"/>
      <c r="N1286" s="10"/>
      <c r="O1286" s="221">
        <f>IF(P1286="Yes",'MD Rates'!$H$1,R1286)</f>
        <v>44652</v>
      </c>
      <c r="P1286" s="11" t="str">
        <f t="shared" si="182"/>
        <v>No</v>
      </c>
      <c r="Q1286" s="10"/>
      <c r="R1286" s="221">
        <v>44652</v>
      </c>
      <c r="S1286" s="676"/>
      <c r="T1286" s="64"/>
      <c r="U1286" s="64"/>
      <c r="V1286" s="64"/>
    </row>
    <row r="1287" spans="1:22" ht="14.5" hidden="1" x14ac:dyDescent="0.35">
      <c r="A1287" s="814" t="s">
        <v>1146</v>
      </c>
      <c r="B1287" s="748" t="s">
        <v>1014</v>
      </c>
      <c r="C1287" s="629" t="s">
        <v>778</v>
      </c>
      <c r="D1287" s="747" t="s">
        <v>946</v>
      </c>
      <c r="E1287" s="10"/>
      <c r="F1287" s="814" t="s">
        <v>1194</v>
      </c>
      <c r="G1287" s="10"/>
      <c r="H1287" s="747"/>
      <c r="I1287" s="747">
        <v>4461</v>
      </c>
      <c r="J1287" s="10"/>
      <c r="K1287" s="10"/>
      <c r="L1287" s="876">
        <f t="shared" si="183"/>
        <v>4461</v>
      </c>
      <c r="M1287" s="10"/>
      <c r="N1287" s="10"/>
      <c r="O1287" s="221">
        <f>IF(P1287="Yes",'MD Rates'!$H$1,R1287)</f>
        <v>44652</v>
      </c>
      <c r="P1287" s="11" t="str">
        <f t="shared" si="182"/>
        <v>No</v>
      </c>
      <c r="Q1287" s="10"/>
      <c r="R1287" s="221">
        <v>44652</v>
      </c>
      <c r="S1287" s="676"/>
      <c r="T1287" s="64"/>
      <c r="U1287" s="64"/>
      <c r="V1287" s="64"/>
    </row>
    <row r="1288" spans="1:22" ht="14.5" hidden="1" x14ac:dyDescent="0.35">
      <c r="A1288" s="747" t="s">
        <v>1012</v>
      </c>
      <c r="B1288" s="748" t="s">
        <v>1014</v>
      </c>
      <c r="C1288" s="629" t="s">
        <v>778</v>
      </c>
      <c r="D1288" s="747" t="s">
        <v>905</v>
      </c>
      <c r="E1288" s="10"/>
      <c r="F1288" s="747" t="s">
        <v>1018</v>
      </c>
      <c r="G1288" s="10"/>
      <c r="H1288" s="747">
        <v>3</v>
      </c>
      <c r="I1288" s="747">
        <v>7435</v>
      </c>
      <c r="J1288" s="10"/>
      <c r="K1288" s="10"/>
      <c r="L1288" s="876">
        <f>'MD Rates'!B94</f>
        <v>7435</v>
      </c>
      <c r="M1288" s="10"/>
      <c r="N1288" s="10"/>
      <c r="O1288" s="221">
        <f>IF(P1288="Yes",'MD Rates'!$H$1,R1288)</f>
        <v>44652</v>
      </c>
      <c r="P1288" s="11" t="str">
        <f t="shared" si="182"/>
        <v>No</v>
      </c>
      <c r="Q1288" s="10"/>
      <c r="R1288" s="221">
        <v>44652</v>
      </c>
      <c r="S1288" s="676"/>
      <c r="T1288" s="64"/>
      <c r="U1288" s="64"/>
      <c r="V1288" s="64"/>
    </row>
    <row r="1289" spans="1:22" ht="14.5" hidden="1" x14ac:dyDescent="0.35">
      <c r="A1289" s="747" t="s">
        <v>1012</v>
      </c>
      <c r="B1289" s="748" t="s">
        <v>1014</v>
      </c>
      <c r="C1289" s="629" t="s">
        <v>778</v>
      </c>
      <c r="D1289" s="747" t="s">
        <v>905</v>
      </c>
      <c r="E1289" s="10"/>
      <c r="F1289" s="747" t="s">
        <v>1018</v>
      </c>
      <c r="G1289" s="10"/>
      <c r="H1289" s="747">
        <v>4</v>
      </c>
      <c r="I1289" s="747">
        <v>5577</v>
      </c>
      <c r="J1289" s="10"/>
      <c r="K1289" s="10"/>
      <c r="L1289" s="876">
        <f>'MD Rates'!B95</f>
        <v>5577</v>
      </c>
      <c r="M1289" s="10"/>
      <c r="N1289" s="10"/>
      <c r="O1289" s="221">
        <f>IF(P1289="Yes",'MD Rates'!$H$1,R1289)</f>
        <v>44652</v>
      </c>
      <c r="P1289" s="11" t="str">
        <f t="shared" si="182"/>
        <v>No</v>
      </c>
      <c r="Q1289" s="10"/>
      <c r="R1289" s="221">
        <v>44652</v>
      </c>
      <c r="S1289" s="676"/>
      <c r="T1289" s="64"/>
      <c r="U1289" s="64"/>
      <c r="V1289" s="64"/>
    </row>
    <row r="1290" spans="1:22" ht="14.5" hidden="1" x14ac:dyDescent="0.35">
      <c r="A1290" s="747" t="s">
        <v>1012</v>
      </c>
      <c r="B1290" s="748" t="s">
        <v>1014</v>
      </c>
      <c r="C1290" s="629" t="s">
        <v>778</v>
      </c>
      <c r="D1290" s="747" t="s">
        <v>905</v>
      </c>
      <c r="E1290" s="10"/>
      <c r="F1290" s="747" t="s">
        <v>1018</v>
      </c>
      <c r="G1290" s="10"/>
      <c r="H1290" s="747">
        <v>5</v>
      </c>
      <c r="I1290" s="747">
        <v>4461</v>
      </c>
      <c r="J1290" s="10"/>
      <c r="K1290" s="10"/>
      <c r="L1290" s="876">
        <f>'MD Rates'!B96</f>
        <v>4461</v>
      </c>
      <c r="M1290" s="10"/>
      <c r="N1290" s="10"/>
      <c r="O1290" s="221">
        <f>IF(P1290="Yes",'MD Rates'!$H$1,R1290)</f>
        <v>44652</v>
      </c>
      <c r="P1290" s="11" t="str">
        <f t="shared" si="182"/>
        <v>No</v>
      </c>
      <c r="Q1290" s="10"/>
      <c r="R1290" s="221">
        <v>44652</v>
      </c>
      <c r="S1290" s="676"/>
      <c r="T1290" s="64"/>
      <c r="U1290" s="64"/>
      <c r="V1290" s="64"/>
    </row>
    <row r="1291" spans="1:22" ht="14.5" hidden="1" x14ac:dyDescent="0.35">
      <c r="A1291" s="747" t="s">
        <v>1012</v>
      </c>
      <c r="B1291" s="748" t="s">
        <v>1014</v>
      </c>
      <c r="C1291" s="629" t="s">
        <v>778</v>
      </c>
      <c r="D1291" s="747" t="s">
        <v>905</v>
      </c>
      <c r="E1291" s="10"/>
      <c r="F1291" s="747" t="s">
        <v>1018</v>
      </c>
      <c r="G1291" s="10"/>
      <c r="H1291" s="747">
        <v>6</v>
      </c>
      <c r="I1291" s="747">
        <v>3718</v>
      </c>
      <c r="J1291" s="10"/>
      <c r="K1291" s="10"/>
      <c r="L1291" s="876">
        <f>'MD Rates'!B97</f>
        <v>3718</v>
      </c>
      <c r="M1291" s="10"/>
      <c r="N1291" s="10"/>
      <c r="O1291" s="221">
        <f>IF(P1291="Yes",'MD Rates'!$H$1,R1291)</f>
        <v>44652</v>
      </c>
      <c r="P1291" s="11" t="str">
        <f t="shared" si="182"/>
        <v>No</v>
      </c>
      <c r="Q1291" s="10"/>
      <c r="R1291" s="221">
        <v>44652</v>
      </c>
      <c r="S1291" s="676"/>
      <c r="T1291" s="64"/>
      <c r="U1291" s="64"/>
      <c r="V1291" s="64"/>
    </row>
    <row r="1292" spans="1:22" ht="14.5" hidden="1" x14ac:dyDescent="0.35">
      <c r="A1292" s="747" t="s">
        <v>1012</v>
      </c>
      <c r="B1292" s="748" t="s">
        <v>1014</v>
      </c>
      <c r="C1292" s="629" t="s">
        <v>778</v>
      </c>
      <c r="D1292" s="747" t="s">
        <v>905</v>
      </c>
      <c r="E1292" s="10"/>
      <c r="F1292" s="747" t="s">
        <v>1018</v>
      </c>
      <c r="G1292" s="10"/>
      <c r="H1292" s="747">
        <v>7</v>
      </c>
      <c r="I1292" s="747">
        <v>3187</v>
      </c>
      <c r="J1292" s="10"/>
      <c r="K1292" s="10"/>
      <c r="L1292" s="876">
        <f>'MD Rates'!B98</f>
        <v>3187</v>
      </c>
      <c r="M1292" s="10"/>
      <c r="N1292" s="10"/>
      <c r="O1292" s="221">
        <f>IF(P1292="Yes",'MD Rates'!$H$1,R1292)</f>
        <v>44652</v>
      </c>
      <c r="P1292" s="11" t="str">
        <f t="shared" si="182"/>
        <v>No</v>
      </c>
      <c r="Q1292" s="10"/>
      <c r="R1292" s="221">
        <v>44652</v>
      </c>
      <c r="S1292" s="676"/>
      <c r="T1292" s="64"/>
      <c r="U1292" s="64"/>
      <c r="V1292" s="64"/>
    </row>
    <row r="1293" spans="1:22" ht="14.5" hidden="1" x14ac:dyDescent="0.35">
      <c r="A1293" s="747" t="s">
        <v>1012</v>
      </c>
      <c r="B1293" s="748" t="s">
        <v>1014</v>
      </c>
      <c r="C1293" s="629" t="s">
        <v>778</v>
      </c>
      <c r="D1293" s="747" t="s">
        <v>905</v>
      </c>
      <c r="E1293" s="10"/>
      <c r="F1293" s="747" t="s">
        <v>1018</v>
      </c>
      <c r="G1293" s="10"/>
      <c r="H1293" s="747">
        <v>8</v>
      </c>
      <c r="I1293" s="747">
        <v>2789</v>
      </c>
      <c r="J1293" s="10"/>
      <c r="K1293" s="10"/>
      <c r="L1293" s="876">
        <f>'MD Rates'!B99</f>
        <v>2789</v>
      </c>
      <c r="M1293" s="10"/>
      <c r="N1293" s="10"/>
      <c r="O1293" s="221">
        <f>IF(P1293="Yes",'MD Rates'!$H$1,R1293)</f>
        <v>44652</v>
      </c>
      <c r="P1293" s="11" t="str">
        <f t="shared" ref="P1293:P1341" si="184">IF(I1293&lt;&gt;L1293,"Yes","No")</f>
        <v>No</v>
      </c>
      <c r="Q1293" s="10"/>
      <c r="R1293" s="221">
        <v>44652</v>
      </c>
      <c r="S1293" s="676"/>
      <c r="T1293" s="64"/>
      <c r="U1293" s="64"/>
      <c r="V1293" s="64"/>
    </row>
    <row r="1294" spans="1:22" ht="14.5" hidden="1" x14ac:dyDescent="0.35">
      <c r="A1294" s="747" t="s">
        <v>1012</v>
      </c>
      <c r="B1294" s="748" t="s">
        <v>1014</v>
      </c>
      <c r="C1294" s="629" t="s">
        <v>778</v>
      </c>
      <c r="D1294" s="747" t="s">
        <v>907</v>
      </c>
      <c r="E1294" s="10"/>
      <c r="F1294" s="747" t="s">
        <v>1018</v>
      </c>
      <c r="G1294" s="10"/>
      <c r="H1294" s="747">
        <v>3</v>
      </c>
      <c r="I1294" s="747">
        <v>7435</v>
      </c>
      <c r="J1294" s="10"/>
      <c r="K1294" s="10"/>
      <c r="L1294" s="876">
        <f t="shared" ref="L1294:L1357" si="185">L1288</f>
        <v>7435</v>
      </c>
      <c r="M1294" s="10"/>
      <c r="N1294" s="10"/>
      <c r="O1294" s="221">
        <f>IF(P1294="Yes",'MD Rates'!$H$1,R1294)</f>
        <v>44652</v>
      </c>
      <c r="P1294" s="11" t="str">
        <f t="shared" si="184"/>
        <v>No</v>
      </c>
      <c r="Q1294" s="10"/>
      <c r="R1294" s="221">
        <v>44652</v>
      </c>
      <c r="S1294" s="676"/>
      <c r="T1294" s="64"/>
      <c r="U1294" s="64"/>
      <c r="V1294" s="64"/>
    </row>
    <row r="1295" spans="1:22" ht="14.5" hidden="1" x14ac:dyDescent="0.35">
      <c r="A1295" s="747" t="s">
        <v>1012</v>
      </c>
      <c r="B1295" s="748" t="s">
        <v>1014</v>
      </c>
      <c r="C1295" s="629" t="s">
        <v>778</v>
      </c>
      <c r="D1295" s="747" t="s">
        <v>907</v>
      </c>
      <c r="E1295" s="10"/>
      <c r="F1295" s="747" t="s">
        <v>1018</v>
      </c>
      <c r="G1295" s="10"/>
      <c r="H1295" s="747">
        <v>4</v>
      </c>
      <c r="I1295" s="747">
        <v>5577</v>
      </c>
      <c r="J1295" s="10"/>
      <c r="K1295" s="10"/>
      <c r="L1295" s="876">
        <f t="shared" si="185"/>
        <v>5577</v>
      </c>
      <c r="M1295" s="10"/>
      <c r="N1295" s="10"/>
      <c r="O1295" s="221">
        <f>IF(P1295="Yes",'MD Rates'!$H$1,R1295)</f>
        <v>44652</v>
      </c>
      <c r="P1295" s="11" t="str">
        <f t="shared" si="184"/>
        <v>No</v>
      </c>
      <c r="Q1295" s="10"/>
      <c r="R1295" s="221">
        <v>44652</v>
      </c>
      <c r="S1295" s="676"/>
      <c r="T1295" s="64"/>
      <c r="U1295" s="64"/>
      <c r="V1295" s="64"/>
    </row>
    <row r="1296" spans="1:22" ht="14.5" hidden="1" x14ac:dyDescent="0.35">
      <c r="A1296" s="747" t="s">
        <v>1012</v>
      </c>
      <c r="B1296" s="748" t="s">
        <v>1014</v>
      </c>
      <c r="C1296" s="629" t="s">
        <v>778</v>
      </c>
      <c r="D1296" s="747" t="s">
        <v>907</v>
      </c>
      <c r="E1296" s="10"/>
      <c r="F1296" s="747" t="s">
        <v>1018</v>
      </c>
      <c r="G1296" s="10"/>
      <c r="H1296" s="747">
        <v>5</v>
      </c>
      <c r="I1296" s="747">
        <v>4461</v>
      </c>
      <c r="J1296" s="10"/>
      <c r="K1296" s="10"/>
      <c r="L1296" s="876">
        <f t="shared" si="185"/>
        <v>4461</v>
      </c>
      <c r="M1296" s="10"/>
      <c r="N1296" s="10"/>
      <c r="O1296" s="221">
        <f>IF(P1296="Yes",'MD Rates'!$H$1,R1296)</f>
        <v>44652</v>
      </c>
      <c r="P1296" s="11" t="str">
        <f t="shared" si="184"/>
        <v>No</v>
      </c>
      <c r="Q1296" s="10"/>
      <c r="R1296" s="221">
        <v>44652</v>
      </c>
      <c r="S1296" s="676"/>
      <c r="T1296" s="64"/>
      <c r="U1296" s="64"/>
      <c r="V1296" s="64"/>
    </row>
    <row r="1297" spans="1:22" ht="14.5" hidden="1" x14ac:dyDescent="0.35">
      <c r="A1297" s="747" t="s">
        <v>1012</v>
      </c>
      <c r="B1297" s="748" t="s">
        <v>1014</v>
      </c>
      <c r="C1297" s="629" t="s">
        <v>778</v>
      </c>
      <c r="D1297" s="747" t="s">
        <v>907</v>
      </c>
      <c r="E1297" s="10"/>
      <c r="F1297" s="747" t="s">
        <v>1018</v>
      </c>
      <c r="G1297" s="10"/>
      <c r="H1297" s="747">
        <v>6</v>
      </c>
      <c r="I1297" s="747">
        <v>3718</v>
      </c>
      <c r="J1297" s="10"/>
      <c r="K1297" s="10"/>
      <c r="L1297" s="876">
        <f t="shared" si="185"/>
        <v>3718</v>
      </c>
      <c r="M1297" s="10"/>
      <c r="N1297" s="10"/>
      <c r="O1297" s="221">
        <f>IF(P1297="Yes",'MD Rates'!$H$1,R1297)</f>
        <v>44652</v>
      </c>
      <c r="P1297" s="11" t="str">
        <f t="shared" si="184"/>
        <v>No</v>
      </c>
      <c r="Q1297" s="10"/>
      <c r="R1297" s="221">
        <v>44652</v>
      </c>
      <c r="S1297" s="676"/>
      <c r="T1297" s="64"/>
      <c r="U1297" s="64"/>
      <c r="V1297" s="64"/>
    </row>
    <row r="1298" spans="1:22" ht="14.5" hidden="1" x14ac:dyDescent="0.35">
      <c r="A1298" s="747" t="s">
        <v>1012</v>
      </c>
      <c r="B1298" s="748" t="s">
        <v>1014</v>
      </c>
      <c r="C1298" s="629" t="s">
        <v>778</v>
      </c>
      <c r="D1298" s="747" t="s">
        <v>907</v>
      </c>
      <c r="E1298" s="10"/>
      <c r="F1298" s="747" t="s">
        <v>1018</v>
      </c>
      <c r="G1298" s="10"/>
      <c r="H1298" s="747">
        <v>7</v>
      </c>
      <c r="I1298" s="747">
        <v>3187</v>
      </c>
      <c r="J1298" s="10"/>
      <c r="K1298" s="10"/>
      <c r="L1298" s="876">
        <f t="shared" si="185"/>
        <v>3187</v>
      </c>
      <c r="M1298" s="10"/>
      <c r="N1298" s="10"/>
      <c r="O1298" s="221">
        <f>IF(P1298="Yes",'MD Rates'!$H$1,R1298)</f>
        <v>44652</v>
      </c>
      <c r="P1298" s="11" t="str">
        <f t="shared" si="184"/>
        <v>No</v>
      </c>
      <c r="Q1298" s="10"/>
      <c r="R1298" s="221">
        <v>44652</v>
      </c>
      <c r="S1298" s="676"/>
      <c r="T1298" s="64"/>
      <c r="U1298" s="64"/>
      <c r="V1298" s="64"/>
    </row>
    <row r="1299" spans="1:22" ht="14.5" hidden="1" x14ac:dyDescent="0.35">
      <c r="A1299" s="747" t="s">
        <v>1012</v>
      </c>
      <c r="B1299" s="748" t="s">
        <v>1014</v>
      </c>
      <c r="C1299" s="629" t="s">
        <v>778</v>
      </c>
      <c r="D1299" s="747" t="s">
        <v>907</v>
      </c>
      <c r="E1299" s="10"/>
      <c r="F1299" s="747" t="s">
        <v>1018</v>
      </c>
      <c r="G1299" s="10"/>
      <c r="H1299" s="747">
        <v>8</v>
      </c>
      <c r="I1299" s="747">
        <v>2789</v>
      </c>
      <c r="J1299" s="10"/>
      <c r="K1299" s="10"/>
      <c r="L1299" s="876">
        <f t="shared" si="185"/>
        <v>2789</v>
      </c>
      <c r="M1299" s="10"/>
      <c r="N1299" s="10"/>
      <c r="O1299" s="221">
        <f>IF(P1299="Yes",'MD Rates'!$H$1,R1299)</f>
        <v>44652</v>
      </c>
      <c r="P1299" s="11" t="str">
        <f t="shared" si="184"/>
        <v>No</v>
      </c>
      <c r="Q1299" s="10"/>
      <c r="R1299" s="221">
        <v>44652</v>
      </c>
      <c r="S1299" s="676"/>
      <c r="T1299" s="64"/>
      <c r="U1299" s="64"/>
      <c r="V1299" s="64"/>
    </row>
    <row r="1300" spans="1:22" ht="14.5" hidden="1" x14ac:dyDescent="0.35">
      <c r="A1300" s="747" t="s">
        <v>1012</v>
      </c>
      <c r="B1300" s="748" t="s">
        <v>1014</v>
      </c>
      <c r="C1300" s="629" t="s">
        <v>778</v>
      </c>
      <c r="D1300" s="747" t="s">
        <v>909</v>
      </c>
      <c r="E1300" s="10"/>
      <c r="F1300" s="747" t="s">
        <v>1018</v>
      </c>
      <c r="G1300" s="10"/>
      <c r="H1300" s="747">
        <v>3</v>
      </c>
      <c r="I1300" s="747">
        <v>7435</v>
      </c>
      <c r="J1300" s="10"/>
      <c r="K1300" s="10"/>
      <c r="L1300" s="876">
        <f t="shared" si="185"/>
        <v>7435</v>
      </c>
      <c r="M1300" s="10"/>
      <c r="N1300" s="10"/>
      <c r="O1300" s="221">
        <f>IF(P1300="Yes",'MD Rates'!$H$1,R1300)</f>
        <v>44652</v>
      </c>
      <c r="P1300" s="11" t="str">
        <f t="shared" si="184"/>
        <v>No</v>
      </c>
      <c r="Q1300" s="10"/>
      <c r="R1300" s="221">
        <v>44652</v>
      </c>
      <c r="S1300" s="676"/>
      <c r="T1300" s="64"/>
      <c r="U1300" s="64"/>
      <c r="V1300" s="64"/>
    </row>
    <row r="1301" spans="1:22" ht="14.5" hidden="1" x14ac:dyDescent="0.35">
      <c r="A1301" s="747" t="s">
        <v>1012</v>
      </c>
      <c r="B1301" s="748" t="s">
        <v>1014</v>
      </c>
      <c r="C1301" s="629" t="s">
        <v>778</v>
      </c>
      <c r="D1301" s="747" t="s">
        <v>909</v>
      </c>
      <c r="E1301" s="10"/>
      <c r="F1301" s="747" t="s">
        <v>1018</v>
      </c>
      <c r="G1301" s="10"/>
      <c r="H1301" s="747">
        <v>4</v>
      </c>
      <c r="I1301" s="747">
        <v>5577</v>
      </c>
      <c r="J1301" s="10"/>
      <c r="K1301" s="10"/>
      <c r="L1301" s="876">
        <f t="shared" si="185"/>
        <v>5577</v>
      </c>
      <c r="M1301" s="10"/>
      <c r="N1301" s="10"/>
      <c r="O1301" s="221">
        <f>IF(P1301="Yes",'MD Rates'!$H$1,R1301)</f>
        <v>44652</v>
      </c>
      <c r="P1301" s="11" t="str">
        <f t="shared" si="184"/>
        <v>No</v>
      </c>
      <c r="Q1301" s="10"/>
      <c r="R1301" s="221">
        <v>44652</v>
      </c>
      <c r="S1301" s="676"/>
      <c r="T1301" s="64"/>
      <c r="U1301" s="64"/>
      <c r="V1301" s="64"/>
    </row>
    <row r="1302" spans="1:22" ht="14.5" hidden="1" x14ac:dyDescent="0.35">
      <c r="A1302" s="747" t="s">
        <v>1012</v>
      </c>
      <c r="B1302" s="748" t="s">
        <v>1014</v>
      </c>
      <c r="C1302" s="629" t="s">
        <v>778</v>
      </c>
      <c r="D1302" s="747" t="s">
        <v>909</v>
      </c>
      <c r="E1302" s="10"/>
      <c r="F1302" s="747" t="s">
        <v>1018</v>
      </c>
      <c r="G1302" s="10"/>
      <c r="H1302" s="747">
        <v>5</v>
      </c>
      <c r="I1302" s="747">
        <v>4461</v>
      </c>
      <c r="J1302" s="10"/>
      <c r="K1302" s="10"/>
      <c r="L1302" s="876">
        <f t="shared" si="185"/>
        <v>4461</v>
      </c>
      <c r="M1302" s="10"/>
      <c r="N1302" s="10"/>
      <c r="O1302" s="221">
        <f>IF(P1302="Yes",'MD Rates'!$H$1,R1302)</f>
        <v>44652</v>
      </c>
      <c r="P1302" s="11" t="str">
        <f t="shared" si="184"/>
        <v>No</v>
      </c>
      <c r="Q1302" s="10"/>
      <c r="R1302" s="221">
        <v>44652</v>
      </c>
      <c r="S1302" s="676"/>
      <c r="T1302" s="64"/>
      <c r="U1302" s="64"/>
      <c r="V1302" s="64"/>
    </row>
    <row r="1303" spans="1:22" ht="14.5" hidden="1" x14ac:dyDescent="0.35">
      <c r="A1303" s="747" t="s">
        <v>1012</v>
      </c>
      <c r="B1303" s="748" t="s">
        <v>1014</v>
      </c>
      <c r="C1303" s="629" t="s">
        <v>778</v>
      </c>
      <c r="D1303" s="747" t="s">
        <v>909</v>
      </c>
      <c r="E1303" s="10"/>
      <c r="F1303" s="747" t="s">
        <v>1018</v>
      </c>
      <c r="G1303" s="10"/>
      <c r="H1303" s="747">
        <v>6</v>
      </c>
      <c r="I1303" s="747">
        <v>3718</v>
      </c>
      <c r="J1303" s="10"/>
      <c r="K1303" s="10"/>
      <c r="L1303" s="876">
        <f t="shared" si="185"/>
        <v>3718</v>
      </c>
      <c r="M1303" s="10"/>
      <c r="N1303" s="10"/>
      <c r="O1303" s="221">
        <f>IF(P1303="Yes",'MD Rates'!$H$1,R1303)</f>
        <v>44652</v>
      </c>
      <c r="P1303" s="11" t="str">
        <f t="shared" si="184"/>
        <v>No</v>
      </c>
      <c r="Q1303" s="10"/>
      <c r="R1303" s="221">
        <v>44652</v>
      </c>
      <c r="S1303" s="676"/>
      <c r="T1303" s="64"/>
      <c r="U1303" s="64"/>
      <c r="V1303" s="64"/>
    </row>
    <row r="1304" spans="1:22" ht="14.5" hidden="1" x14ac:dyDescent="0.35">
      <c r="A1304" s="747" t="s">
        <v>1012</v>
      </c>
      <c r="B1304" s="748" t="s">
        <v>1014</v>
      </c>
      <c r="C1304" s="629" t="s">
        <v>778</v>
      </c>
      <c r="D1304" s="747" t="s">
        <v>909</v>
      </c>
      <c r="E1304" s="10"/>
      <c r="F1304" s="747" t="s">
        <v>1018</v>
      </c>
      <c r="G1304" s="10"/>
      <c r="H1304" s="747">
        <v>7</v>
      </c>
      <c r="I1304" s="747">
        <v>3187</v>
      </c>
      <c r="J1304" s="10"/>
      <c r="K1304" s="10"/>
      <c r="L1304" s="876">
        <f t="shared" si="185"/>
        <v>3187</v>
      </c>
      <c r="M1304" s="10"/>
      <c r="N1304" s="10"/>
      <c r="O1304" s="221">
        <f>IF(P1304="Yes",'MD Rates'!$H$1,R1304)</f>
        <v>44652</v>
      </c>
      <c r="P1304" s="11" t="str">
        <f t="shared" si="184"/>
        <v>No</v>
      </c>
      <c r="Q1304" s="10"/>
      <c r="R1304" s="221">
        <v>44652</v>
      </c>
      <c r="S1304" s="676"/>
      <c r="T1304" s="64"/>
      <c r="U1304" s="64"/>
      <c r="V1304" s="64"/>
    </row>
    <row r="1305" spans="1:22" ht="14.5" hidden="1" x14ac:dyDescent="0.35">
      <c r="A1305" s="747" t="s">
        <v>1012</v>
      </c>
      <c r="B1305" s="748" t="s">
        <v>1014</v>
      </c>
      <c r="C1305" s="629" t="s">
        <v>778</v>
      </c>
      <c r="D1305" s="747" t="s">
        <v>909</v>
      </c>
      <c r="E1305" s="10"/>
      <c r="F1305" s="747" t="s">
        <v>1018</v>
      </c>
      <c r="G1305" s="10"/>
      <c r="H1305" s="747">
        <v>8</v>
      </c>
      <c r="I1305" s="747">
        <v>2789</v>
      </c>
      <c r="J1305" s="10"/>
      <c r="K1305" s="10"/>
      <c r="L1305" s="876">
        <f t="shared" si="185"/>
        <v>2789</v>
      </c>
      <c r="M1305" s="10"/>
      <c r="N1305" s="10"/>
      <c r="O1305" s="221">
        <f>IF(P1305="Yes",'MD Rates'!$H$1,R1305)</f>
        <v>44652</v>
      </c>
      <c r="P1305" s="11" t="str">
        <f t="shared" si="184"/>
        <v>No</v>
      </c>
      <c r="Q1305" s="10"/>
      <c r="R1305" s="221">
        <v>44652</v>
      </c>
      <c r="S1305" s="676"/>
      <c r="T1305" s="64"/>
      <c r="U1305" s="64"/>
      <c r="V1305" s="64"/>
    </row>
    <row r="1306" spans="1:22" ht="14.5" hidden="1" x14ac:dyDescent="0.35">
      <c r="A1306" s="747" t="s">
        <v>1012</v>
      </c>
      <c r="B1306" s="748" t="s">
        <v>1014</v>
      </c>
      <c r="C1306" s="629" t="s">
        <v>778</v>
      </c>
      <c r="D1306" s="747" t="s">
        <v>916</v>
      </c>
      <c r="E1306" s="10"/>
      <c r="F1306" s="747" t="s">
        <v>1018</v>
      </c>
      <c r="G1306" s="10"/>
      <c r="H1306" s="747">
        <v>3</v>
      </c>
      <c r="I1306" s="747">
        <v>7435</v>
      </c>
      <c r="J1306" s="10"/>
      <c r="K1306" s="10"/>
      <c r="L1306" s="876">
        <f t="shared" si="185"/>
        <v>7435</v>
      </c>
      <c r="M1306" s="10"/>
      <c r="N1306" s="10"/>
      <c r="O1306" s="221">
        <f>IF(P1306="Yes",'MD Rates'!$H$1,R1306)</f>
        <v>44652</v>
      </c>
      <c r="P1306" s="11" t="str">
        <f t="shared" si="184"/>
        <v>No</v>
      </c>
      <c r="Q1306" s="10"/>
      <c r="R1306" s="221">
        <v>44652</v>
      </c>
      <c r="S1306" s="676"/>
      <c r="T1306" s="64"/>
      <c r="U1306" s="64"/>
      <c r="V1306" s="64"/>
    </row>
    <row r="1307" spans="1:22" ht="14.5" hidden="1" x14ac:dyDescent="0.35">
      <c r="A1307" s="747" t="s">
        <v>1012</v>
      </c>
      <c r="B1307" s="748" t="s">
        <v>1014</v>
      </c>
      <c r="C1307" s="629" t="s">
        <v>778</v>
      </c>
      <c r="D1307" s="747" t="s">
        <v>916</v>
      </c>
      <c r="E1307" s="10"/>
      <c r="F1307" s="747" t="s">
        <v>1018</v>
      </c>
      <c r="G1307" s="10"/>
      <c r="H1307" s="747">
        <v>4</v>
      </c>
      <c r="I1307" s="747">
        <v>5577</v>
      </c>
      <c r="J1307" s="10"/>
      <c r="K1307" s="10"/>
      <c r="L1307" s="876">
        <f t="shared" si="185"/>
        <v>5577</v>
      </c>
      <c r="M1307" s="10"/>
      <c r="N1307" s="10"/>
      <c r="O1307" s="221">
        <f>IF(P1307="Yes",'MD Rates'!$H$1,R1307)</f>
        <v>44652</v>
      </c>
      <c r="P1307" s="11" t="str">
        <f t="shared" si="184"/>
        <v>No</v>
      </c>
      <c r="Q1307" s="10"/>
      <c r="R1307" s="221">
        <v>44652</v>
      </c>
      <c r="S1307" s="676"/>
      <c r="T1307" s="64"/>
      <c r="U1307" s="64"/>
      <c r="V1307" s="64"/>
    </row>
    <row r="1308" spans="1:22" ht="14.5" hidden="1" x14ac:dyDescent="0.35">
      <c r="A1308" s="747" t="s">
        <v>1012</v>
      </c>
      <c r="B1308" s="748" t="s">
        <v>1014</v>
      </c>
      <c r="C1308" s="629" t="s">
        <v>778</v>
      </c>
      <c r="D1308" s="747" t="s">
        <v>916</v>
      </c>
      <c r="E1308" s="10"/>
      <c r="F1308" s="747" t="s">
        <v>1018</v>
      </c>
      <c r="G1308" s="10"/>
      <c r="H1308" s="747">
        <v>5</v>
      </c>
      <c r="I1308" s="747">
        <v>4461</v>
      </c>
      <c r="J1308" s="10"/>
      <c r="K1308" s="10"/>
      <c r="L1308" s="876">
        <f t="shared" si="185"/>
        <v>4461</v>
      </c>
      <c r="M1308" s="10"/>
      <c r="N1308" s="10"/>
      <c r="O1308" s="221">
        <f>IF(P1308="Yes",'MD Rates'!$H$1,R1308)</f>
        <v>44652</v>
      </c>
      <c r="P1308" s="11" t="str">
        <f t="shared" si="184"/>
        <v>No</v>
      </c>
      <c r="Q1308" s="10"/>
      <c r="R1308" s="221">
        <v>44652</v>
      </c>
      <c r="S1308" s="676"/>
      <c r="T1308" s="64"/>
      <c r="U1308" s="64"/>
      <c r="V1308" s="64"/>
    </row>
    <row r="1309" spans="1:22" ht="14.5" hidden="1" x14ac:dyDescent="0.35">
      <c r="A1309" s="747" t="s">
        <v>1012</v>
      </c>
      <c r="B1309" s="748" t="s">
        <v>1014</v>
      </c>
      <c r="C1309" s="629" t="s">
        <v>778</v>
      </c>
      <c r="D1309" s="747" t="s">
        <v>916</v>
      </c>
      <c r="E1309" s="10"/>
      <c r="F1309" s="747" t="s">
        <v>1018</v>
      </c>
      <c r="G1309" s="10"/>
      <c r="H1309" s="747">
        <v>6</v>
      </c>
      <c r="I1309" s="747">
        <v>3718</v>
      </c>
      <c r="J1309" s="10"/>
      <c r="K1309" s="10"/>
      <c r="L1309" s="876">
        <f t="shared" si="185"/>
        <v>3718</v>
      </c>
      <c r="M1309" s="10"/>
      <c r="N1309" s="10"/>
      <c r="O1309" s="221">
        <f>IF(P1309="Yes",'MD Rates'!$H$1,R1309)</f>
        <v>44652</v>
      </c>
      <c r="P1309" s="11" t="str">
        <f t="shared" si="184"/>
        <v>No</v>
      </c>
      <c r="Q1309" s="10"/>
      <c r="R1309" s="221">
        <v>44652</v>
      </c>
      <c r="S1309" s="676"/>
      <c r="T1309" s="64"/>
      <c r="U1309" s="64"/>
      <c r="V1309" s="64"/>
    </row>
    <row r="1310" spans="1:22" ht="14.5" hidden="1" x14ac:dyDescent="0.35">
      <c r="A1310" s="747" t="s">
        <v>1012</v>
      </c>
      <c r="B1310" s="748" t="s">
        <v>1014</v>
      </c>
      <c r="C1310" s="629" t="s">
        <v>778</v>
      </c>
      <c r="D1310" s="747" t="s">
        <v>916</v>
      </c>
      <c r="E1310" s="10"/>
      <c r="F1310" s="747" t="s">
        <v>1018</v>
      </c>
      <c r="G1310" s="10"/>
      <c r="H1310" s="747">
        <v>7</v>
      </c>
      <c r="I1310" s="747">
        <v>3187</v>
      </c>
      <c r="J1310" s="10"/>
      <c r="K1310" s="10"/>
      <c r="L1310" s="876">
        <f t="shared" si="185"/>
        <v>3187</v>
      </c>
      <c r="M1310" s="10"/>
      <c r="N1310" s="10"/>
      <c r="O1310" s="221">
        <f>IF(P1310="Yes",'MD Rates'!$H$1,R1310)</f>
        <v>44652</v>
      </c>
      <c r="P1310" s="11" t="str">
        <f t="shared" si="184"/>
        <v>No</v>
      </c>
      <c r="Q1310" s="10"/>
      <c r="R1310" s="221">
        <v>44652</v>
      </c>
      <c r="S1310" s="676"/>
      <c r="T1310" s="64"/>
      <c r="U1310" s="64"/>
      <c r="V1310" s="64"/>
    </row>
    <row r="1311" spans="1:22" ht="14.5" hidden="1" x14ac:dyDescent="0.35">
      <c r="A1311" s="747" t="s">
        <v>1012</v>
      </c>
      <c r="B1311" s="748" t="s">
        <v>1014</v>
      </c>
      <c r="C1311" s="629" t="s">
        <v>778</v>
      </c>
      <c r="D1311" s="747" t="s">
        <v>916</v>
      </c>
      <c r="E1311" s="10"/>
      <c r="F1311" s="747" t="s">
        <v>1018</v>
      </c>
      <c r="G1311" s="10"/>
      <c r="H1311" s="747">
        <v>8</v>
      </c>
      <c r="I1311" s="747">
        <v>2789</v>
      </c>
      <c r="J1311" s="10"/>
      <c r="K1311" s="10"/>
      <c r="L1311" s="876">
        <f t="shared" si="185"/>
        <v>2789</v>
      </c>
      <c r="M1311" s="10"/>
      <c r="N1311" s="10"/>
      <c r="O1311" s="221">
        <f>IF(P1311="Yes",'MD Rates'!$H$1,R1311)</f>
        <v>44652</v>
      </c>
      <c r="P1311" s="11" t="str">
        <f t="shared" si="184"/>
        <v>No</v>
      </c>
      <c r="Q1311" s="10"/>
      <c r="R1311" s="221">
        <v>44652</v>
      </c>
      <c r="S1311" s="676"/>
      <c r="T1311" s="64"/>
      <c r="U1311" s="64"/>
      <c r="V1311" s="64"/>
    </row>
    <row r="1312" spans="1:22" ht="14.5" hidden="1" x14ac:dyDescent="0.35">
      <c r="A1312" s="747" t="s">
        <v>1012</v>
      </c>
      <c r="B1312" s="748" t="s">
        <v>1014</v>
      </c>
      <c r="C1312" s="629" t="s">
        <v>778</v>
      </c>
      <c r="D1312" s="747" t="s">
        <v>918</v>
      </c>
      <c r="E1312" s="10"/>
      <c r="F1312" s="747" t="s">
        <v>1018</v>
      </c>
      <c r="G1312" s="10"/>
      <c r="H1312" s="747">
        <v>3</v>
      </c>
      <c r="I1312" s="747">
        <v>7435</v>
      </c>
      <c r="J1312" s="10"/>
      <c r="K1312" s="10"/>
      <c r="L1312" s="876">
        <f t="shared" si="185"/>
        <v>7435</v>
      </c>
      <c r="M1312" s="10"/>
      <c r="N1312" s="10"/>
      <c r="O1312" s="221">
        <f>IF(P1312="Yes",'MD Rates'!$H$1,R1312)</f>
        <v>44652</v>
      </c>
      <c r="P1312" s="11" t="str">
        <f t="shared" si="184"/>
        <v>No</v>
      </c>
      <c r="Q1312" s="10"/>
      <c r="R1312" s="221">
        <v>44652</v>
      </c>
      <c r="S1312" s="676"/>
      <c r="T1312" s="64"/>
      <c r="U1312" s="64"/>
      <c r="V1312" s="64"/>
    </row>
    <row r="1313" spans="1:22" ht="14.5" hidden="1" x14ac:dyDescent="0.35">
      <c r="A1313" s="747" t="s">
        <v>1012</v>
      </c>
      <c r="B1313" s="748" t="s">
        <v>1014</v>
      </c>
      <c r="C1313" s="629" t="s">
        <v>778</v>
      </c>
      <c r="D1313" s="747" t="s">
        <v>918</v>
      </c>
      <c r="E1313" s="10"/>
      <c r="F1313" s="747" t="s">
        <v>1018</v>
      </c>
      <c r="G1313" s="10"/>
      <c r="H1313" s="747">
        <v>4</v>
      </c>
      <c r="I1313" s="747">
        <v>5577</v>
      </c>
      <c r="J1313" s="10"/>
      <c r="K1313" s="10"/>
      <c r="L1313" s="876">
        <f t="shared" si="185"/>
        <v>5577</v>
      </c>
      <c r="M1313" s="10"/>
      <c r="N1313" s="10"/>
      <c r="O1313" s="221">
        <f>IF(P1313="Yes",'MD Rates'!$H$1,R1313)</f>
        <v>44652</v>
      </c>
      <c r="P1313" s="11" t="str">
        <f t="shared" si="184"/>
        <v>No</v>
      </c>
      <c r="Q1313" s="10"/>
      <c r="R1313" s="221">
        <v>44652</v>
      </c>
      <c r="S1313" s="676"/>
      <c r="T1313" s="64"/>
      <c r="U1313" s="64"/>
      <c r="V1313" s="64"/>
    </row>
    <row r="1314" spans="1:22" ht="14.5" hidden="1" x14ac:dyDescent="0.35">
      <c r="A1314" s="747" t="s">
        <v>1012</v>
      </c>
      <c r="B1314" s="748" t="s">
        <v>1014</v>
      </c>
      <c r="C1314" s="629" t="s">
        <v>778</v>
      </c>
      <c r="D1314" s="747" t="s">
        <v>918</v>
      </c>
      <c r="E1314" s="10"/>
      <c r="F1314" s="747" t="s">
        <v>1018</v>
      </c>
      <c r="G1314" s="10"/>
      <c r="H1314" s="747">
        <v>5</v>
      </c>
      <c r="I1314" s="747">
        <v>4461</v>
      </c>
      <c r="J1314" s="10"/>
      <c r="K1314" s="10"/>
      <c r="L1314" s="876">
        <f t="shared" si="185"/>
        <v>4461</v>
      </c>
      <c r="M1314" s="10"/>
      <c r="N1314" s="10"/>
      <c r="O1314" s="221">
        <f>IF(P1314="Yes",'MD Rates'!$H$1,R1314)</f>
        <v>44652</v>
      </c>
      <c r="P1314" s="11" t="str">
        <f t="shared" si="184"/>
        <v>No</v>
      </c>
      <c r="Q1314" s="10"/>
      <c r="R1314" s="221">
        <v>44652</v>
      </c>
      <c r="S1314" s="676"/>
      <c r="T1314" s="64"/>
      <c r="U1314" s="64"/>
      <c r="V1314" s="64"/>
    </row>
    <row r="1315" spans="1:22" ht="14.5" hidden="1" x14ac:dyDescent="0.35">
      <c r="A1315" s="747" t="s">
        <v>1012</v>
      </c>
      <c r="B1315" s="748" t="s">
        <v>1014</v>
      </c>
      <c r="C1315" s="629" t="s">
        <v>778</v>
      </c>
      <c r="D1315" s="747" t="s">
        <v>918</v>
      </c>
      <c r="E1315" s="10"/>
      <c r="F1315" s="747" t="s">
        <v>1018</v>
      </c>
      <c r="G1315" s="10"/>
      <c r="H1315" s="747">
        <v>6</v>
      </c>
      <c r="I1315" s="747">
        <v>3718</v>
      </c>
      <c r="J1315" s="10"/>
      <c r="K1315" s="10"/>
      <c r="L1315" s="876">
        <f t="shared" si="185"/>
        <v>3718</v>
      </c>
      <c r="M1315" s="10"/>
      <c r="N1315" s="10"/>
      <c r="O1315" s="221">
        <f>IF(P1315="Yes",'MD Rates'!$H$1,R1315)</f>
        <v>44652</v>
      </c>
      <c r="P1315" s="11" t="str">
        <f t="shared" si="184"/>
        <v>No</v>
      </c>
      <c r="Q1315" s="10"/>
      <c r="R1315" s="221">
        <v>44652</v>
      </c>
      <c r="S1315" s="676"/>
      <c r="T1315" s="64"/>
      <c r="U1315" s="64"/>
      <c r="V1315" s="64"/>
    </row>
    <row r="1316" spans="1:22" ht="14.5" hidden="1" x14ac:dyDescent="0.35">
      <c r="A1316" s="747" t="s">
        <v>1012</v>
      </c>
      <c r="B1316" s="748" t="s">
        <v>1014</v>
      </c>
      <c r="C1316" s="629" t="s">
        <v>778</v>
      </c>
      <c r="D1316" s="747" t="s">
        <v>918</v>
      </c>
      <c r="E1316" s="10"/>
      <c r="F1316" s="747" t="s">
        <v>1018</v>
      </c>
      <c r="G1316" s="10"/>
      <c r="H1316" s="747">
        <v>7</v>
      </c>
      <c r="I1316" s="747">
        <v>3187</v>
      </c>
      <c r="J1316" s="10"/>
      <c r="K1316" s="10"/>
      <c r="L1316" s="876">
        <f t="shared" si="185"/>
        <v>3187</v>
      </c>
      <c r="M1316" s="10"/>
      <c r="N1316" s="10"/>
      <c r="O1316" s="221">
        <f>IF(P1316="Yes",'MD Rates'!$H$1,R1316)</f>
        <v>44652</v>
      </c>
      <c r="P1316" s="11" t="str">
        <f t="shared" si="184"/>
        <v>No</v>
      </c>
      <c r="Q1316" s="10"/>
      <c r="R1316" s="221">
        <v>44652</v>
      </c>
      <c r="S1316" s="676"/>
      <c r="T1316" s="64"/>
      <c r="U1316" s="64"/>
      <c r="V1316" s="64"/>
    </row>
    <row r="1317" spans="1:22" ht="14.5" hidden="1" x14ac:dyDescent="0.35">
      <c r="A1317" s="747" t="s">
        <v>1012</v>
      </c>
      <c r="B1317" s="748" t="s">
        <v>1014</v>
      </c>
      <c r="C1317" s="629" t="s">
        <v>778</v>
      </c>
      <c r="D1317" s="747" t="s">
        <v>918</v>
      </c>
      <c r="E1317" s="10"/>
      <c r="F1317" s="747" t="s">
        <v>1018</v>
      </c>
      <c r="G1317" s="10"/>
      <c r="H1317" s="747">
        <v>8</v>
      </c>
      <c r="I1317" s="747">
        <v>2789</v>
      </c>
      <c r="J1317" s="10"/>
      <c r="K1317" s="10"/>
      <c r="L1317" s="876">
        <f t="shared" si="185"/>
        <v>2789</v>
      </c>
      <c r="M1317" s="10"/>
      <c r="N1317" s="10"/>
      <c r="O1317" s="221">
        <f>IF(P1317="Yes",'MD Rates'!$H$1,R1317)</f>
        <v>44652</v>
      </c>
      <c r="P1317" s="11" t="str">
        <f t="shared" si="184"/>
        <v>No</v>
      </c>
      <c r="Q1317" s="10"/>
      <c r="R1317" s="221">
        <v>44652</v>
      </c>
      <c r="S1317" s="676"/>
      <c r="T1317" s="64"/>
      <c r="U1317" s="64"/>
      <c r="V1317" s="64"/>
    </row>
    <row r="1318" spans="1:22" ht="14.5" hidden="1" x14ac:dyDescent="0.35">
      <c r="A1318" s="747" t="s">
        <v>1012</v>
      </c>
      <c r="B1318" s="748" t="s">
        <v>1014</v>
      </c>
      <c r="C1318" s="629" t="s">
        <v>778</v>
      </c>
      <c r="D1318" s="747" t="s">
        <v>920</v>
      </c>
      <c r="E1318" s="10"/>
      <c r="F1318" s="747" t="s">
        <v>1018</v>
      </c>
      <c r="G1318" s="10"/>
      <c r="H1318" s="747">
        <v>3</v>
      </c>
      <c r="I1318" s="747">
        <v>7435</v>
      </c>
      <c r="J1318" s="10"/>
      <c r="K1318" s="10"/>
      <c r="L1318" s="876">
        <f t="shared" si="185"/>
        <v>7435</v>
      </c>
      <c r="M1318" s="10"/>
      <c r="N1318" s="10"/>
      <c r="O1318" s="221">
        <f>IF(P1318="Yes",'MD Rates'!$H$1,R1318)</f>
        <v>44652</v>
      </c>
      <c r="P1318" s="11" t="str">
        <f t="shared" si="184"/>
        <v>No</v>
      </c>
      <c r="Q1318" s="10"/>
      <c r="R1318" s="221">
        <v>44652</v>
      </c>
      <c r="S1318" s="676"/>
      <c r="T1318" s="64"/>
      <c r="U1318" s="64"/>
      <c r="V1318" s="64"/>
    </row>
    <row r="1319" spans="1:22" ht="14.5" hidden="1" x14ac:dyDescent="0.35">
      <c r="A1319" s="747" t="s">
        <v>1012</v>
      </c>
      <c r="B1319" s="748" t="s">
        <v>1014</v>
      </c>
      <c r="C1319" s="629" t="s">
        <v>778</v>
      </c>
      <c r="D1319" s="747" t="s">
        <v>920</v>
      </c>
      <c r="E1319" s="10"/>
      <c r="F1319" s="747" t="s">
        <v>1018</v>
      </c>
      <c r="G1319" s="10"/>
      <c r="H1319" s="747">
        <v>4</v>
      </c>
      <c r="I1319" s="747">
        <v>5577</v>
      </c>
      <c r="J1319" s="10"/>
      <c r="K1319" s="10"/>
      <c r="L1319" s="876">
        <f t="shared" si="185"/>
        <v>5577</v>
      </c>
      <c r="M1319" s="10"/>
      <c r="N1319" s="10"/>
      <c r="O1319" s="221">
        <f>IF(P1319="Yes",'MD Rates'!$H$1,R1319)</f>
        <v>44652</v>
      </c>
      <c r="P1319" s="11" t="str">
        <f t="shared" si="184"/>
        <v>No</v>
      </c>
      <c r="Q1319" s="10"/>
      <c r="R1319" s="221">
        <v>44652</v>
      </c>
      <c r="S1319" s="676"/>
      <c r="T1319" s="64"/>
      <c r="U1319" s="64"/>
      <c r="V1319" s="64"/>
    </row>
    <row r="1320" spans="1:22" ht="14.5" hidden="1" x14ac:dyDescent="0.35">
      <c r="A1320" s="747" t="s">
        <v>1012</v>
      </c>
      <c r="B1320" s="748" t="s">
        <v>1014</v>
      </c>
      <c r="C1320" s="629" t="s">
        <v>778</v>
      </c>
      <c r="D1320" s="747" t="s">
        <v>920</v>
      </c>
      <c r="E1320" s="10"/>
      <c r="F1320" s="747" t="s">
        <v>1018</v>
      </c>
      <c r="G1320" s="10"/>
      <c r="H1320" s="747">
        <v>5</v>
      </c>
      <c r="I1320" s="747">
        <v>4461</v>
      </c>
      <c r="J1320" s="10"/>
      <c r="K1320" s="10"/>
      <c r="L1320" s="876">
        <f t="shared" si="185"/>
        <v>4461</v>
      </c>
      <c r="M1320" s="10"/>
      <c r="N1320" s="10"/>
      <c r="O1320" s="221">
        <f>IF(P1320="Yes",'MD Rates'!$H$1,R1320)</f>
        <v>44652</v>
      </c>
      <c r="P1320" s="11" t="str">
        <f t="shared" si="184"/>
        <v>No</v>
      </c>
      <c r="Q1320" s="10"/>
      <c r="R1320" s="221">
        <v>44652</v>
      </c>
      <c r="S1320" s="676"/>
      <c r="T1320" s="64"/>
      <c r="U1320" s="64"/>
      <c r="V1320" s="64"/>
    </row>
    <row r="1321" spans="1:22" ht="14.5" hidden="1" x14ac:dyDescent="0.35">
      <c r="A1321" s="747" t="s">
        <v>1012</v>
      </c>
      <c r="B1321" s="748" t="s">
        <v>1014</v>
      </c>
      <c r="C1321" s="629" t="s">
        <v>778</v>
      </c>
      <c r="D1321" s="747" t="s">
        <v>920</v>
      </c>
      <c r="E1321" s="10"/>
      <c r="F1321" s="747" t="s">
        <v>1018</v>
      </c>
      <c r="G1321" s="10"/>
      <c r="H1321" s="747">
        <v>6</v>
      </c>
      <c r="I1321" s="747">
        <v>3718</v>
      </c>
      <c r="J1321" s="10"/>
      <c r="K1321" s="10"/>
      <c r="L1321" s="876">
        <f t="shared" si="185"/>
        <v>3718</v>
      </c>
      <c r="M1321" s="10"/>
      <c r="N1321" s="10"/>
      <c r="O1321" s="221">
        <f>IF(P1321="Yes",'MD Rates'!$H$1,R1321)</f>
        <v>44652</v>
      </c>
      <c r="P1321" s="11" t="str">
        <f t="shared" si="184"/>
        <v>No</v>
      </c>
      <c r="Q1321" s="10"/>
      <c r="R1321" s="221">
        <v>44652</v>
      </c>
      <c r="S1321" s="676"/>
      <c r="T1321" s="64"/>
      <c r="U1321" s="64"/>
      <c r="V1321" s="64"/>
    </row>
    <row r="1322" spans="1:22" ht="14.5" hidden="1" x14ac:dyDescent="0.35">
      <c r="A1322" s="747" t="s">
        <v>1012</v>
      </c>
      <c r="B1322" s="748" t="s">
        <v>1014</v>
      </c>
      <c r="C1322" s="629" t="s">
        <v>778</v>
      </c>
      <c r="D1322" s="747" t="s">
        <v>920</v>
      </c>
      <c r="E1322" s="10"/>
      <c r="F1322" s="747" t="s">
        <v>1018</v>
      </c>
      <c r="G1322" s="10"/>
      <c r="H1322" s="747">
        <v>7</v>
      </c>
      <c r="I1322" s="747">
        <v>3187</v>
      </c>
      <c r="J1322" s="10"/>
      <c r="K1322" s="10"/>
      <c r="L1322" s="876">
        <f t="shared" si="185"/>
        <v>3187</v>
      </c>
      <c r="M1322" s="10"/>
      <c r="N1322" s="10"/>
      <c r="O1322" s="221">
        <f>IF(P1322="Yes",'MD Rates'!$H$1,R1322)</f>
        <v>44652</v>
      </c>
      <c r="P1322" s="11" t="str">
        <f t="shared" si="184"/>
        <v>No</v>
      </c>
      <c r="Q1322" s="10"/>
      <c r="R1322" s="221">
        <v>44652</v>
      </c>
      <c r="S1322" s="676"/>
      <c r="T1322" s="64"/>
      <c r="U1322" s="64"/>
      <c r="V1322" s="64"/>
    </row>
    <row r="1323" spans="1:22" ht="14.5" hidden="1" x14ac:dyDescent="0.35">
      <c r="A1323" s="747" t="s">
        <v>1012</v>
      </c>
      <c r="B1323" s="748" t="s">
        <v>1014</v>
      </c>
      <c r="C1323" s="629" t="s">
        <v>778</v>
      </c>
      <c r="D1323" s="747" t="s">
        <v>920</v>
      </c>
      <c r="E1323" s="10"/>
      <c r="F1323" s="747" t="s">
        <v>1018</v>
      </c>
      <c r="G1323" s="10"/>
      <c r="H1323" s="747">
        <v>8</v>
      </c>
      <c r="I1323" s="747">
        <v>2789</v>
      </c>
      <c r="J1323" s="10"/>
      <c r="K1323" s="10"/>
      <c r="L1323" s="876">
        <f t="shared" si="185"/>
        <v>2789</v>
      </c>
      <c r="M1323" s="10"/>
      <c r="N1323" s="10"/>
      <c r="O1323" s="221">
        <f>IF(P1323="Yes",'MD Rates'!$H$1,R1323)</f>
        <v>44652</v>
      </c>
      <c r="P1323" s="11" t="str">
        <f t="shared" si="184"/>
        <v>No</v>
      </c>
      <c r="Q1323" s="10"/>
      <c r="R1323" s="221">
        <v>44652</v>
      </c>
      <c r="S1323" s="676"/>
      <c r="T1323" s="64"/>
      <c r="U1323" s="64"/>
      <c r="V1323" s="64"/>
    </row>
    <row r="1324" spans="1:22" ht="14.5" hidden="1" x14ac:dyDescent="0.35">
      <c r="A1324" s="747" t="s">
        <v>1012</v>
      </c>
      <c r="B1324" s="748" t="s">
        <v>1014</v>
      </c>
      <c r="C1324" s="629" t="s">
        <v>778</v>
      </c>
      <c r="D1324" s="747" t="s">
        <v>922</v>
      </c>
      <c r="E1324" s="10"/>
      <c r="F1324" s="747" t="s">
        <v>1018</v>
      </c>
      <c r="G1324" s="10"/>
      <c r="H1324" s="747">
        <v>3</v>
      </c>
      <c r="I1324" s="747">
        <v>7435</v>
      </c>
      <c r="J1324" s="10"/>
      <c r="K1324" s="10"/>
      <c r="L1324" s="876">
        <f t="shared" si="185"/>
        <v>7435</v>
      </c>
      <c r="M1324" s="10"/>
      <c r="N1324" s="10"/>
      <c r="O1324" s="221">
        <f>IF(P1324="Yes",'MD Rates'!$H$1,R1324)</f>
        <v>44652</v>
      </c>
      <c r="P1324" s="11" t="str">
        <f t="shared" si="184"/>
        <v>No</v>
      </c>
      <c r="Q1324" s="10"/>
      <c r="R1324" s="221">
        <v>44652</v>
      </c>
      <c r="S1324" s="676"/>
      <c r="T1324" s="64"/>
      <c r="U1324" s="64"/>
      <c r="V1324" s="64"/>
    </row>
    <row r="1325" spans="1:22" ht="14.5" hidden="1" x14ac:dyDescent="0.35">
      <c r="A1325" s="747" t="s">
        <v>1012</v>
      </c>
      <c r="B1325" s="748" t="s">
        <v>1014</v>
      </c>
      <c r="C1325" s="629" t="s">
        <v>778</v>
      </c>
      <c r="D1325" s="747" t="s">
        <v>922</v>
      </c>
      <c r="E1325" s="10"/>
      <c r="F1325" s="747" t="s">
        <v>1018</v>
      </c>
      <c r="G1325" s="10"/>
      <c r="H1325" s="747">
        <v>4</v>
      </c>
      <c r="I1325" s="747">
        <v>5577</v>
      </c>
      <c r="J1325" s="10"/>
      <c r="K1325" s="10"/>
      <c r="L1325" s="876">
        <f t="shared" si="185"/>
        <v>5577</v>
      </c>
      <c r="M1325" s="10"/>
      <c r="N1325" s="10"/>
      <c r="O1325" s="221">
        <f>IF(P1325="Yes",'MD Rates'!$H$1,R1325)</f>
        <v>44652</v>
      </c>
      <c r="P1325" s="11" t="str">
        <f t="shared" si="184"/>
        <v>No</v>
      </c>
      <c r="Q1325" s="10"/>
      <c r="R1325" s="221">
        <v>44652</v>
      </c>
      <c r="S1325" s="676"/>
      <c r="T1325" s="64"/>
      <c r="U1325" s="64"/>
      <c r="V1325" s="64"/>
    </row>
    <row r="1326" spans="1:22" ht="14.5" hidden="1" x14ac:dyDescent="0.35">
      <c r="A1326" s="747" t="s">
        <v>1012</v>
      </c>
      <c r="B1326" s="748" t="s">
        <v>1014</v>
      </c>
      <c r="C1326" s="629" t="s">
        <v>778</v>
      </c>
      <c r="D1326" s="747" t="s">
        <v>922</v>
      </c>
      <c r="E1326" s="10"/>
      <c r="F1326" s="747" t="s">
        <v>1018</v>
      </c>
      <c r="G1326" s="10"/>
      <c r="H1326" s="747">
        <v>5</v>
      </c>
      <c r="I1326" s="747">
        <v>4461</v>
      </c>
      <c r="J1326" s="10"/>
      <c r="K1326" s="10"/>
      <c r="L1326" s="876">
        <f t="shared" si="185"/>
        <v>4461</v>
      </c>
      <c r="M1326" s="10"/>
      <c r="N1326" s="10"/>
      <c r="O1326" s="221">
        <f>IF(P1326="Yes",'MD Rates'!$H$1,R1326)</f>
        <v>44652</v>
      </c>
      <c r="P1326" s="11" t="str">
        <f t="shared" si="184"/>
        <v>No</v>
      </c>
      <c r="Q1326" s="10"/>
      <c r="R1326" s="221">
        <v>44652</v>
      </c>
      <c r="S1326" s="676"/>
      <c r="T1326" s="64"/>
      <c r="U1326" s="64"/>
      <c r="V1326" s="64"/>
    </row>
    <row r="1327" spans="1:22" ht="14.5" hidden="1" x14ac:dyDescent="0.35">
      <c r="A1327" s="747" t="s">
        <v>1012</v>
      </c>
      <c r="B1327" s="748" t="s">
        <v>1014</v>
      </c>
      <c r="C1327" s="629" t="s">
        <v>778</v>
      </c>
      <c r="D1327" s="747" t="s">
        <v>922</v>
      </c>
      <c r="E1327" s="10"/>
      <c r="F1327" s="747" t="s">
        <v>1018</v>
      </c>
      <c r="G1327" s="10"/>
      <c r="H1327" s="747">
        <v>6</v>
      </c>
      <c r="I1327" s="747">
        <v>3718</v>
      </c>
      <c r="J1327" s="10"/>
      <c r="K1327" s="10"/>
      <c r="L1327" s="876">
        <f t="shared" si="185"/>
        <v>3718</v>
      </c>
      <c r="M1327" s="10"/>
      <c r="N1327" s="10"/>
      <c r="O1327" s="221">
        <f>IF(P1327="Yes",'MD Rates'!$H$1,R1327)</f>
        <v>44652</v>
      </c>
      <c r="P1327" s="11" t="str">
        <f t="shared" si="184"/>
        <v>No</v>
      </c>
      <c r="Q1327" s="10"/>
      <c r="R1327" s="221">
        <v>44652</v>
      </c>
      <c r="S1327" s="676"/>
      <c r="T1327" s="64"/>
      <c r="U1327" s="64"/>
      <c r="V1327" s="64"/>
    </row>
    <row r="1328" spans="1:22" ht="14.5" hidden="1" x14ac:dyDescent="0.35">
      <c r="A1328" s="747" t="s">
        <v>1012</v>
      </c>
      <c r="B1328" s="748" t="s">
        <v>1014</v>
      </c>
      <c r="C1328" s="629" t="s">
        <v>778</v>
      </c>
      <c r="D1328" s="747" t="s">
        <v>922</v>
      </c>
      <c r="E1328" s="10"/>
      <c r="F1328" s="747" t="s">
        <v>1018</v>
      </c>
      <c r="G1328" s="10"/>
      <c r="H1328" s="747">
        <v>7</v>
      </c>
      <c r="I1328" s="747">
        <v>3187</v>
      </c>
      <c r="J1328" s="10"/>
      <c r="K1328" s="10"/>
      <c r="L1328" s="876">
        <f t="shared" si="185"/>
        <v>3187</v>
      </c>
      <c r="M1328" s="10"/>
      <c r="N1328" s="10"/>
      <c r="O1328" s="221">
        <f>IF(P1328="Yes",'MD Rates'!$H$1,R1328)</f>
        <v>44652</v>
      </c>
      <c r="P1328" s="11" t="str">
        <f t="shared" si="184"/>
        <v>No</v>
      </c>
      <c r="Q1328" s="10"/>
      <c r="R1328" s="221">
        <v>44652</v>
      </c>
      <c r="S1328" s="676"/>
      <c r="T1328" s="64"/>
      <c r="U1328" s="64"/>
      <c r="V1328" s="64"/>
    </row>
    <row r="1329" spans="1:22" ht="14.5" hidden="1" x14ac:dyDescent="0.35">
      <c r="A1329" s="747" t="s">
        <v>1012</v>
      </c>
      <c r="B1329" s="748" t="s">
        <v>1014</v>
      </c>
      <c r="C1329" s="629" t="s">
        <v>778</v>
      </c>
      <c r="D1329" s="747" t="s">
        <v>922</v>
      </c>
      <c r="E1329" s="10"/>
      <c r="F1329" s="747" t="s">
        <v>1018</v>
      </c>
      <c r="G1329" s="10"/>
      <c r="H1329" s="747">
        <v>8</v>
      </c>
      <c r="I1329" s="747">
        <v>2789</v>
      </c>
      <c r="J1329" s="10"/>
      <c r="K1329" s="10"/>
      <c r="L1329" s="876">
        <f t="shared" si="185"/>
        <v>2789</v>
      </c>
      <c r="M1329" s="10"/>
      <c r="N1329" s="10"/>
      <c r="O1329" s="221">
        <f>IF(P1329="Yes",'MD Rates'!$H$1,R1329)</f>
        <v>44652</v>
      </c>
      <c r="P1329" s="11" t="str">
        <f t="shared" si="184"/>
        <v>No</v>
      </c>
      <c r="Q1329" s="10"/>
      <c r="R1329" s="221">
        <v>44652</v>
      </c>
      <c r="S1329" s="676"/>
      <c r="T1329" s="64"/>
      <c r="U1329" s="64"/>
      <c r="V1329" s="64"/>
    </row>
    <row r="1330" spans="1:22" ht="14.5" hidden="1" x14ac:dyDescent="0.35">
      <c r="A1330" s="747" t="s">
        <v>1012</v>
      </c>
      <c r="B1330" s="748" t="s">
        <v>1014</v>
      </c>
      <c r="C1330" s="629" t="s">
        <v>778</v>
      </c>
      <c r="D1330" s="747" t="s">
        <v>924</v>
      </c>
      <c r="E1330" s="10"/>
      <c r="F1330" s="747" t="s">
        <v>1018</v>
      </c>
      <c r="G1330" s="10"/>
      <c r="H1330" s="747">
        <v>3</v>
      </c>
      <c r="I1330" s="747">
        <v>7435</v>
      </c>
      <c r="J1330" s="10"/>
      <c r="K1330" s="10"/>
      <c r="L1330" s="876">
        <f t="shared" si="185"/>
        <v>7435</v>
      </c>
      <c r="M1330" s="10"/>
      <c r="N1330" s="10"/>
      <c r="O1330" s="221">
        <f>IF(P1330="Yes",'MD Rates'!$H$1,R1330)</f>
        <v>44652</v>
      </c>
      <c r="P1330" s="11" t="str">
        <f t="shared" si="184"/>
        <v>No</v>
      </c>
      <c r="Q1330" s="10"/>
      <c r="R1330" s="221">
        <v>44652</v>
      </c>
      <c r="S1330" s="676"/>
      <c r="T1330" s="64"/>
      <c r="U1330" s="64"/>
      <c r="V1330" s="64"/>
    </row>
    <row r="1331" spans="1:22" ht="14.5" hidden="1" x14ac:dyDescent="0.35">
      <c r="A1331" s="747" t="s">
        <v>1012</v>
      </c>
      <c r="B1331" s="748" t="s">
        <v>1014</v>
      </c>
      <c r="C1331" s="629" t="s">
        <v>778</v>
      </c>
      <c r="D1331" s="747" t="s">
        <v>924</v>
      </c>
      <c r="E1331" s="10"/>
      <c r="F1331" s="747" t="s">
        <v>1018</v>
      </c>
      <c r="G1331" s="10"/>
      <c r="H1331" s="747">
        <v>4</v>
      </c>
      <c r="I1331" s="747">
        <v>5577</v>
      </c>
      <c r="J1331" s="10"/>
      <c r="K1331" s="10"/>
      <c r="L1331" s="876">
        <f t="shared" si="185"/>
        <v>5577</v>
      </c>
      <c r="M1331" s="10"/>
      <c r="N1331" s="10"/>
      <c r="O1331" s="221">
        <f>IF(P1331="Yes",'MD Rates'!$H$1,R1331)</f>
        <v>44652</v>
      </c>
      <c r="P1331" s="11" t="str">
        <f t="shared" si="184"/>
        <v>No</v>
      </c>
      <c r="Q1331" s="10"/>
      <c r="R1331" s="221">
        <v>44652</v>
      </c>
      <c r="S1331" s="676"/>
      <c r="T1331" s="64"/>
      <c r="U1331" s="64"/>
      <c r="V1331" s="64"/>
    </row>
    <row r="1332" spans="1:22" ht="14.5" hidden="1" x14ac:dyDescent="0.35">
      <c r="A1332" s="747" t="s">
        <v>1012</v>
      </c>
      <c r="B1332" s="748" t="s">
        <v>1014</v>
      </c>
      <c r="C1332" s="629" t="s">
        <v>778</v>
      </c>
      <c r="D1332" s="747" t="s">
        <v>924</v>
      </c>
      <c r="E1332" s="10"/>
      <c r="F1332" s="747" t="s">
        <v>1018</v>
      </c>
      <c r="G1332" s="10"/>
      <c r="H1332" s="747">
        <v>5</v>
      </c>
      <c r="I1332" s="747">
        <v>4461</v>
      </c>
      <c r="J1332" s="10"/>
      <c r="K1332" s="10"/>
      <c r="L1332" s="876">
        <f t="shared" si="185"/>
        <v>4461</v>
      </c>
      <c r="M1332" s="10"/>
      <c r="N1332" s="10"/>
      <c r="O1332" s="221">
        <f>IF(P1332="Yes",'MD Rates'!$H$1,R1332)</f>
        <v>44652</v>
      </c>
      <c r="P1332" s="11" t="str">
        <f t="shared" si="184"/>
        <v>No</v>
      </c>
      <c r="Q1332" s="10"/>
      <c r="R1332" s="221">
        <v>44652</v>
      </c>
      <c r="S1332" s="676"/>
      <c r="T1332" s="64"/>
      <c r="U1332" s="64"/>
      <c r="V1332" s="64"/>
    </row>
    <row r="1333" spans="1:22" ht="14.5" hidden="1" x14ac:dyDescent="0.35">
      <c r="A1333" s="747" t="s">
        <v>1012</v>
      </c>
      <c r="B1333" s="748" t="s">
        <v>1014</v>
      </c>
      <c r="C1333" s="629" t="s">
        <v>778</v>
      </c>
      <c r="D1333" s="747" t="s">
        <v>924</v>
      </c>
      <c r="E1333" s="10"/>
      <c r="F1333" s="747" t="s">
        <v>1018</v>
      </c>
      <c r="G1333" s="10"/>
      <c r="H1333" s="747">
        <v>6</v>
      </c>
      <c r="I1333" s="747">
        <v>3718</v>
      </c>
      <c r="J1333" s="10"/>
      <c r="K1333" s="10"/>
      <c r="L1333" s="876">
        <f t="shared" si="185"/>
        <v>3718</v>
      </c>
      <c r="M1333" s="10"/>
      <c r="N1333" s="10"/>
      <c r="O1333" s="221">
        <f>IF(P1333="Yes",'MD Rates'!$H$1,R1333)</f>
        <v>44652</v>
      </c>
      <c r="P1333" s="11" t="str">
        <f t="shared" si="184"/>
        <v>No</v>
      </c>
      <c r="Q1333" s="10"/>
      <c r="R1333" s="221">
        <v>44652</v>
      </c>
      <c r="S1333" s="676"/>
      <c r="T1333" s="64"/>
      <c r="U1333" s="64"/>
      <c r="V1333" s="64"/>
    </row>
    <row r="1334" spans="1:22" ht="14.5" hidden="1" x14ac:dyDescent="0.35">
      <c r="A1334" s="747" t="s">
        <v>1012</v>
      </c>
      <c r="B1334" s="748" t="s">
        <v>1014</v>
      </c>
      <c r="C1334" s="629" t="s">
        <v>778</v>
      </c>
      <c r="D1334" s="747" t="s">
        <v>924</v>
      </c>
      <c r="E1334" s="10"/>
      <c r="F1334" s="747" t="s">
        <v>1018</v>
      </c>
      <c r="G1334" s="10"/>
      <c r="H1334" s="747">
        <v>7</v>
      </c>
      <c r="I1334" s="747">
        <v>3187</v>
      </c>
      <c r="J1334" s="10"/>
      <c r="K1334" s="10"/>
      <c r="L1334" s="876">
        <f t="shared" si="185"/>
        <v>3187</v>
      </c>
      <c r="M1334" s="10"/>
      <c r="N1334" s="10"/>
      <c r="O1334" s="221">
        <f>IF(P1334="Yes",'MD Rates'!$H$1,R1334)</f>
        <v>44652</v>
      </c>
      <c r="P1334" s="11" t="str">
        <f t="shared" si="184"/>
        <v>No</v>
      </c>
      <c r="Q1334" s="10"/>
      <c r="R1334" s="221">
        <v>44652</v>
      </c>
      <c r="S1334" s="676"/>
      <c r="T1334" s="64"/>
      <c r="U1334" s="64"/>
      <c r="V1334" s="64"/>
    </row>
    <row r="1335" spans="1:22" ht="14.5" hidden="1" x14ac:dyDescent="0.35">
      <c r="A1335" s="747" t="s">
        <v>1012</v>
      </c>
      <c r="B1335" s="748" t="s">
        <v>1014</v>
      </c>
      <c r="C1335" s="629" t="s">
        <v>778</v>
      </c>
      <c r="D1335" s="747" t="s">
        <v>924</v>
      </c>
      <c r="E1335" s="10"/>
      <c r="F1335" s="747" t="s">
        <v>1018</v>
      </c>
      <c r="G1335" s="10"/>
      <c r="H1335" s="747">
        <v>8</v>
      </c>
      <c r="I1335" s="747">
        <v>2789</v>
      </c>
      <c r="J1335" s="10"/>
      <c r="K1335" s="10"/>
      <c r="L1335" s="876">
        <f t="shared" si="185"/>
        <v>2789</v>
      </c>
      <c r="M1335" s="10"/>
      <c r="N1335" s="10"/>
      <c r="O1335" s="221">
        <f>IF(P1335="Yes",'MD Rates'!$H$1,R1335)</f>
        <v>44652</v>
      </c>
      <c r="P1335" s="11" t="str">
        <f t="shared" si="184"/>
        <v>No</v>
      </c>
      <c r="Q1335" s="10"/>
      <c r="R1335" s="221">
        <v>44652</v>
      </c>
      <c r="S1335" s="676"/>
      <c r="T1335" s="64"/>
      <c r="U1335" s="64"/>
      <c r="V1335" s="64"/>
    </row>
    <row r="1336" spans="1:22" ht="14.5" hidden="1" x14ac:dyDescent="0.35">
      <c r="A1336" s="747" t="s">
        <v>1012</v>
      </c>
      <c r="B1336" s="748" t="s">
        <v>1014</v>
      </c>
      <c r="C1336" s="629" t="s">
        <v>778</v>
      </c>
      <c r="D1336" s="747" t="s">
        <v>926</v>
      </c>
      <c r="E1336" s="10"/>
      <c r="F1336" s="747" t="s">
        <v>1018</v>
      </c>
      <c r="G1336" s="10"/>
      <c r="H1336" s="747">
        <v>3</v>
      </c>
      <c r="I1336" s="747">
        <v>7435</v>
      </c>
      <c r="J1336" s="10"/>
      <c r="K1336" s="10"/>
      <c r="L1336" s="876">
        <f t="shared" si="185"/>
        <v>7435</v>
      </c>
      <c r="M1336" s="10"/>
      <c r="N1336" s="10"/>
      <c r="O1336" s="221">
        <f>IF(P1336="Yes",'MD Rates'!$H$1,R1336)</f>
        <v>44652</v>
      </c>
      <c r="P1336" s="11" t="str">
        <f t="shared" si="184"/>
        <v>No</v>
      </c>
      <c r="Q1336" s="10"/>
      <c r="R1336" s="221">
        <v>44652</v>
      </c>
      <c r="S1336" s="676"/>
      <c r="T1336" s="64"/>
      <c r="U1336" s="64"/>
      <c r="V1336" s="64"/>
    </row>
    <row r="1337" spans="1:22" ht="14.5" hidden="1" x14ac:dyDescent="0.35">
      <c r="A1337" s="747" t="s">
        <v>1012</v>
      </c>
      <c r="B1337" s="748" t="s">
        <v>1014</v>
      </c>
      <c r="C1337" s="629" t="s">
        <v>778</v>
      </c>
      <c r="D1337" s="747" t="s">
        <v>926</v>
      </c>
      <c r="E1337" s="10"/>
      <c r="F1337" s="747" t="s">
        <v>1018</v>
      </c>
      <c r="G1337" s="10"/>
      <c r="H1337" s="747">
        <v>4</v>
      </c>
      <c r="I1337" s="747">
        <v>5577</v>
      </c>
      <c r="J1337" s="10"/>
      <c r="K1337" s="10"/>
      <c r="L1337" s="876">
        <f t="shared" si="185"/>
        <v>5577</v>
      </c>
      <c r="M1337" s="10"/>
      <c r="N1337" s="10"/>
      <c r="O1337" s="221">
        <f>IF(P1337="Yes",'MD Rates'!$H$1,R1337)</f>
        <v>44652</v>
      </c>
      <c r="P1337" s="11" t="str">
        <f t="shared" si="184"/>
        <v>No</v>
      </c>
      <c r="Q1337" s="10"/>
      <c r="R1337" s="221">
        <v>44652</v>
      </c>
      <c r="S1337" s="676"/>
      <c r="T1337" s="64"/>
      <c r="U1337" s="64"/>
      <c r="V1337" s="64"/>
    </row>
    <row r="1338" spans="1:22" ht="14.5" hidden="1" x14ac:dyDescent="0.35">
      <c r="A1338" s="747" t="s">
        <v>1012</v>
      </c>
      <c r="B1338" s="748" t="s">
        <v>1014</v>
      </c>
      <c r="C1338" s="629" t="s">
        <v>778</v>
      </c>
      <c r="D1338" s="747" t="s">
        <v>926</v>
      </c>
      <c r="E1338" s="10"/>
      <c r="F1338" s="747" t="s">
        <v>1018</v>
      </c>
      <c r="G1338" s="10"/>
      <c r="H1338" s="747">
        <v>5</v>
      </c>
      <c r="I1338" s="747">
        <v>4461</v>
      </c>
      <c r="J1338" s="10"/>
      <c r="K1338" s="10"/>
      <c r="L1338" s="876">
        <f t="shared" si="185"/>
        <v>4461</v>
      </c>
      <c r="M1338" s="10"/>
      <c r="N1338" s="10"/>
      <c r="O1338" s="221">
        <f>IF(P1338="Yes",'MD Rates'!$H$1,R1338)</f>
        <v>44652</v>
      </c>
      <c r="P1338" s="11" t="str">
        <f t="shared" si="184"/>
        <v>No</v>
      </c>
      <c r="Q1338" s="10"/>
      <c r="R1338" s="221">
        <v>44652</v>
      </c>
      <c r="S1338" s="676"/>
      <c r="T1338" s="64"/>
      <c r="U1338" s="64"/>
      <c r="V1338" s="64"/>
    </row>
    <row r="1339" spans="1:22" ht="14.5" hidden="1" x14ac:dyDescent="0.35">
      <c r="A1339" s="747" t="s">
        <v>1012</v>
      </c>
      <c r="B1339" s="748" t="s">
        <v>1014</v>
      </c>
      <c r="C1339" s="629" t="s">
        <v>778</v>
      </c>
      <c r="D1339" s="747" t="s">
        <v>926</v>
      </c>
      <c r="E1339" s="10"/>
      <c r="F1339" s="747" t="s">
        <v>1018</v>
      </c>
      <c r="G1339" s="10"/>
      <c r="H1339" s="747">
        <v>6</v>
      </c>
      <c r="I1339" s="747">
        <v>3718</v>
      </c>
      <c r="J1339" s="10"/>
      <c r="K1339" s="10"/>
      <c r="L1339" s="876">
        <f t="shared" si="185"/>
        <v>3718</v>
      </c>
      <c r="M1339" s="10"/>
      <c r="N1339" s="10"/>
      <c r="O1339" s="221">
        <f>IF(P1339="Yes",'MD Rates'!$H$1,R1339)</f>
        <v>44652</v>
      </c>
      <c r="P1339" s="11" t="str">
        <f t="shared" si="184"/>
        <v>No</v>
      </c>
      <c r="Q1339" s="10"/>
      <c r="R1339" s="221">
        <v>44652</v>
      </c>
      <c r="S1339" s="676"/>
      <c r="T1339" s="64"/>
      <c r="U1339" s="64"/>
      <c r="V1339" s="64"/>
    </row>
    <row r="1340" spans="1:22" ht="14.5" hidden="1" x14ac:dyDescent="0.35">
      <c r="A1340" s="747" t="s">
        <v>1012</v>
      </c>
      <c r="B1340" s="748" t="s">
        <v>1014</v>
      </c>
      <c r="C1340" s="629" t="s">
        <v>778</v>
      </c>
      <c r="D1340" s="747" t="s">
        <v>926</v>
      </c>
      <c r="E1340" s="10"/>
      <c r="F1340" s="747" t="s">
        <v>1018</v>
      </c>
      <c r="G1340" s="10"/>
      <c r="H1340" s="747">
        <v>7</v>
      </c>
      <c r="I1340" s="747">
        <v>3187</v>
      </c>
      <c r="J1340" s="10"/>
      <c r="K1340" s="10"/>
      <c r="L1340" s="876">
        <f t="shared" si="185"/>
        <v>3187</v>
      </c>
      <c r="M1340" s="10"/>
      <c r="N1340" s="10"/>
      <c r="O1340" s="221">
        <f>IF(P1340="Yes",'MD Rates'!$H$1,R1340)</f>
        <v>44652</v>
      </c>
      <c r="P1340" s="11" t="str">
        <f t="shared" si="184"/>
        <v>No</v>
      </c>
      <c r="Q1340" s="10"/>
      <c r="R1340" s="221">
        <v>44652</v>
      </c>
      <c r="S1340" s="676"/>
      <c r="T1340" s="64"/>
      <c r="U1340" s="64"/>
      <c r="V1340" s="64"/>
    </row>
    <row r="1341" spans="1:22" ht="14.5" hidden="1" x14ac:dyDescent="0.35">
      <c r="A1341" s="747" t="s">
        <v>1012</v>
      </c>
      <c r="B1341" s="748" t="s">
        <v>1014</v>
      </c>
      <c r="C1341" s="629" t="s">
        <v>778</v>
      </c>
      <c r="D1341" s="747" t="s">
        <v>926</v>
      </c>
      <c r="E1341" s="10"/>
      <c r="F1341" s="747" t="s">
        <v>1018</v>
      </c>
      <c r="G1341" s="10"/>
      <c r="H1341" s="747">
        <v>8</v>
      </c>
      <c r="I1341" s="747">
        <v>2789</v>
      </c>
      <c r="J1341" s="10"/>
      <c r="K1341" s="10"/>
      <c r="L1341" s="876">
        <f t="shared" si="185"/>
        <v>2789</v>
      </c>
      <c r="M1341" s="10"/>
      <c r="N1341" s="10"/>
      <c r="O1341" s="221">
        <f>IF(P1341="Yes",'MD Rates'!$H$1,R1341)</f>
        <v>44652</v>
      </c>
      <c r="P1341" s="11" t="str">
        <f t="shared" si="184"/>
        <v>No</v>
      </c>
      <c r="Q1341" s="10"/>
      <c r="R1341" s="221">
        <v>44652</v>
      </c>
      <c r="S1341" s="676"/>
      <c r="T1341" s="64"/>
      <c r="U1341" s="64"/>
      <c r="V1341" s="64"/>
    </row>
    <row r="1342" spans="1:22" ht="14.5" hidden="1" x14ac:dyDescent="0.35">
      <c r="A1342" s="747" t="s">
        <v>1012</v>
      </c>
      <c r="B1342" s="748" t="s">
        <v>1014</v>
      </c>
      <c r="C1342" s="629" t="s">
        <v>778</v>
      </c>
      <c r="D1342" s="747" t="s">
        <v>936</v>
      </c>
      <c r="E1342" s="10"/>
      <c r="F1342" s="747" t="s">
        <v>1018</v>
      </c>
      <c r="G1342" s="10"/>
      <c r="H1342" s="747">
        <v>3</v>
      </c>
      <c r="I1342" s="747">
        <v>7435</v>
      </c>
      <c r="J1342" s="10"/>
      <c r="K1342" s="10"/>
      <c r="L1342" s="876">
        <f t="shared" si="185"/>
        <v>7435</v>
      </c>
      <c r="M1342" s="10"/>
      <c r="N1342" s="10"/>
      <c r="O1342" s="221">
        <f>IF(P1342="Yes",'MD Rates'!$H$1,R1342)</f>
        <v>44652</v>
      </c>
      <c r="P1342" s="11" t="str">
        <f t="shared" ref="P1342:P1377" si="186">IF(I1342&lt;&gt;L1342,"Yes","No")</f>
        <v>No</v>
      </c>
      <c r="Q1342" s="10"/>
      <c r="R1342" s="221">
        <v>44652</v>
      </c>
      <c r="S1342" s="676"/>
      <c r="T1342" s="64"/>
      <c r="U1342" s="64"/>
      <c r="V1342" s="64"/>
    </row>
    <row r="1343" spans="1:22" ht="14.5" hidden="1" x14ac:dyDescent="0.35">
      <c r="A1343" s="747" t="s">
        <v>1012</v>
      </c>
      <c r="B1343" s="748" t="s">
        <v>1014</v>
      </c>
      <c r="C1343" s="629" t="s">
        <v>778</v>
      </c>
      <c r="D1343" s="747" t="s">
        <v>936</v>
      </c>
      <c r="E1343" s="10"/>
      <c r="F1343" s="747" t="s">
        <v>1018</v>
      </c>
      <c r="G1343" s="10"/>
      <c r="H1343" s="747">
        <v>4</v>
      </c>
      <c r="I1343" s="747">
        <v>5577</v>
      </c>
      <c r="J1343" s="10"/>
      <c r="K1343" s="10"/>
      <c r="L1343" s="876">
        <f t="shared" si="185"/>
        <v>5577</v>
      </c>
      <c r="M1343" s="10"/>
      <c r="N1343" s="10"/>
      <c r="O1343" s="221">
        <f>IF(P1343="Yes",'MD Rates'!$H$1,R1343)</f>
        <v>44652</v>
      </c>
      <c r="P1343" s="11" t="str">
        <f t="shared" si="186"/>
        <v>No</v>
      </c>
      <c r="Q1343" s="10"/>
      <c r="R1343" s="221">
        <v>44652</v>
      </c>
      <c r="S1343" s="676"/>
      <c r="T1343" s="64"/>
      <c r="U1343" s="64"/>
      <c r="V1343" s="64"/>
    </row>
    <row r="1344" spans="1:22" ht="14.5" hidden="1" x14ac:dyDescent="0.35">
      <c r="A1344" s="747" t="s">
        <v>1012</v>
      </c>
      <c r="B1344" s="748" t="s">
        <v>1014</v>
      </c>
      <c r="C1344" s="629" t="s">
        <v>778</v>
      </c>
      <c r="D1344" s="747" t="s">
        <v>936</v>
      </c>
      <c r="E1344" s="10"/>
      <c r="F1344" s="747" t="s">
        <v>1018</v>
      </c>
      <c r="G1344" s="10"/>
      <c r="H1344" s="747">
        <v>5</v>
      </c>
      <c r="I1344" s="747">
        <v>4461</v>
      </c>
      <c r="J1344" s="10"/>
      <c r="K1344" s="10"/>
      <c r="L1344" s="876">
        <f t="shared" si="185"/>
        <v>4461</v>
      </c>
      <c r="M1344" s="10"/>
      <c r="N1344" s="10"/>
      <c r="O1344" s="221">
        <f>IF(P1344="Yes",'MD Rates'!$H$1,R1344)</f>
        <v>44652</v>
      </c>
      <c r="P1344" s="11" t="str">
        <f t="shared" si="186"/>
        <v>No</v>
      </c>
      <c r="Q1344" s="10"/>
      <c r="R1344" s="221">
        <v>44652</v>
      </c>
      <c r="S1344" s="676"/>
      <c r="T1344" s="64"/>
      <c r="U1344" s="64"/>
      <c r="V1344" s="64"/>
    </row>
    <row r="1345" spans="1:22" ht="14.5" hidden="1" x14ac:dyDescent="0.35">
      <c r="A1345" s="747" t="s">
        <v>1012</v>
      </c>
      <c r="B1345" s="748" t="s">
        <v>1014</v>
      </c>
      <c r="C1345" s="629" t="s">
        <v>778</v>
      </c>
      <c r="D1345" s="747" t="s">
        <v>936</v>
      </c>
      <c r="E1345" s="10"/>
      <c r="F1345" s="747" t="s">
        <v>1018</v>
      </c>
      <c r="G1345" s="10"/>
      <c r="H1345" s="747">
        <v>6</v>
      </c>
      <c r="I1345" s="747">
        <v>3718</v>
      </c>
      <c r="J1345" s="10"/>
      <c r="K1345" s="10"/>
      <c r="L1345" s="876">
        <f t="shared" si="185"/>
        <v>3718</v>
      </c>
      <c r="M1345" s="10"/>
      <c r="N1345" s="10"/>
      <c r="O1345" s="221">
        <f>IF(P1345="Yes",'MD Rates'!$H$1,R1345)</f>
        <v>44652</v>
      </c>
      <c r="P1345" s="11" t="str">
        <f t="shared" si="186"/>
        <v>No</v>
      </c>
      <c r="Q1345" s="10"/>
      <c r="R1345" s="221">
        <v>44652</v>
      </c>
      <c r="S1345" s="676"/>
      <c r="T1345" s="64"/>
      <c r="U1345" s="64"/>
      <c r="V1345" s="64"/>
    </row>
    <row r="1346" spans="1:22" ht="14.5" hidden="1" x14ac:dyDescent="0.35">
      <c r="A1346" s="747" t="s">
        <v>1012</v>
      </c>
      <c r="B1346" s="748" t="s">
        <v>1014</v>
      </c>
      <c r="C1346" s="629" t="s">
        <v>778</v>
      </c>
      <c r="D1346" s="747" t="s">
        <v>936</v>
      </c>
      <c r="E1346" s="10"/>
      <c r="F1346" s="747" t="s">
        <v>1018</v>
      </c>
      <c r="G1346" s="10"/>
      <c r="H1346" s="747">
        <v>7</v>
      </c>
      <c r="I1346" s="747">
        <v>3187</v>
      </c>
      <c r="J1346" s="10"/>
      <c r="K1346" s="10"/>
      <c r="L1346" s="876">
        <f t="shared" si="185"/>
        <v>3187</v>
      </c>
      <c r="M1346" s="10"/>
      <c r="N1346" s="10"/>
      <c r="O1346" s="221">
        <f>IF(P1346="Yes",'MD Rates'!$H$1,R1346)</f>
        <v>44652</v>
      </c>
      <c r="P1346" s="11" t="str">
        <f t="shared" si="186"/>
        <v>No</v>
      </c>
      <c r="Q1346" s="10"/>
      <c r="R1346" s="221">
        <v>44652</v>
      </c>
      <c r="S1346" s="676"/>
      <c r="T1346" s="64"/>
      <c r="U1346" s="64"/>
      <c r="V1346" s="64"/>
    </row>
    <row r="1347" spans="1:22" ht="14.5" hidden="1" x14ac:dyDescent="0.35">
      <c r="A1347" s="747" t="s">
        <v>1012</v>
      </c>
      <c r="B1347" s="748" t="s">
        <v>1014</v>
      </c>
      <c r="C1347" s="629" t="s">
        <v>778</v>
      </c>
      <c r="D1347" s="747" t="s">
        <v>936</v>
      </c>
      <c r="E1347" s="10"/>
      <c r="F1347" s="747" t="s">
        <v>1018</v>
      </c>
      <c r="G1347" s="10"/>
      <c r="H1347" s="747">
        <v>8</v>
      </c>
      <c r="I1347" s="747">
        <v>2789</v>
      </c>
      <c r="J1347" s="10"/>
      <c r="K1347" s="10"/>
      <c r="L1347" s="876">
        <f t="shared" si="185"/>
        <v>2789</v>
      </c>
      <c r="M1347" s="10"/>
      <c r="N1347" s="10"/>
      <c r="O1347" s="221">
        <f>IF(P1347="Yes",'MD Rates'!$H$1,R1347)</f>
        <v>44652</v>
      </c>
      <c r="P1347" s="11" t="str">
        <f t="shared" si="186"/>
        <v>No</v>
      </c>
      <c r="Q1347" s="10"/>
      <c r="R1347" s="221">
        <v>44652</v>
      </c>
      <c r="S1347" s="676"/>
      <c r="T1347" s="64"/>
      <c r="U1347" s="64"/>
      <c r="V1347" s="64"/>
    </row>
    <row r="1348" spans="1:22" ht="14.5" hidden="1" x14ac:dyDescent="0.35">
      <c r="A1348" s="747" t="s">
        <v>1012</v>
      </c>
      <c r="B1348" s="748" t="s">
        <v>1014</v>
      </c>
      <c r="C1348" s="629" t="s">
        <v>778</v>
      </c>
      <c r="D1348" s="747" t="s">
        <v>938</v>
      </c>
      <c r="E1348" s="10"/>
      <c r="F1348" s="747" t="s">
        <v>1018</v>
      </c>
      <c r="G1348" s="10"/>
      <c r="H1348" s="747">
        <v>3</v>
      </c>
      <c r="I1348" s="747">
        <v>7435</v>
      </c>
      <c r="J1348" s="10"/>
      <c r="K1348" s="10"/>
      <c r="L1348" s="876">
        <f t="shared" si="185"/>
        <v>7435</v>
      </c>
      <c r="M1348" s="10"/>
      <c r="N1348" s="10"/>
      <c r="O1348" s="221">
        <f>IF(P1348="Yes",'MD Rates'!$H$1,R1348)</f>
        <v>44652</v>
      </c>
      <c r="P1348" s="11" t="str">
        <f t="shared" si="186"/>
        <v>No</v>
      </c>
      <c r="Q1348" s="10"/>
      <c r="R1348" s="221">
        <v>44652</v>
      </c>
      <c r="S1348" s="676"/>
      <c r="T1348" s="64"/>
      <c r="U1348" s="64"/>
      <c r="V1348" s="64"/>
    </row>
    <row r="1349" spans="1:22" ht="14.5" hidden="1" x14ac:dyDescent="0.35">
      <c r="A1349" s="747" t="s">
        <v>1012</v>
      </c>
      <c r="B1349" s="748" t="s">
        <v>1014</v>
      </c>
      <c r="C1349" s="629" t="s">
        <v>778</v>
      </c>
      <c r="D1349" s="747" t="s">
        <v>938</v>
      </c>
      <c r="E1349" s="10"/>
      <c r="F1349" s="747" t="s">
        <v>1018</v>
      </c>
      <c r="G1349" s="10"/>
      <c r="H1349" s="747">
        <v>4</v>
      </c>
      <c r="I1349" s="747">
        <v>5577</v>
      </c>
      <c r="J1349" s="10"/>
      <c r="K1349" s="10"/>
      <c r="L1349" s="876">
        <f t="shared" si="185"/>
        <v>5577</v>
      </c>
      <c r="M1349" s="10"/>
      <c r="N1349" s="10"/>
      <c r="O1349" s="221">
        <f>IF(P1349="Yes",'MD Rates'!$H$1,R1349)</f>
        <v>44652</v>
      </c>
      <c r="P1349" s="11" t="str">
        <f t="shared" si="186"/>
        <v>No</v>
      </c>
      <c r="Q1349" s="10"/>
      <c r="R1349" s="221">
        <v>44652</v>
      </c>
      <c r="S1349" s="676"/>
      <c r="T1349" s="64"/>
      <c r="U1349" s="64"/>
      <c r="V1349" s="64"/>
    </row>
    <row r="1350" spans="1:22" ht="14.5" hidden="1" x14ac:dyDescent="0.35">
      <c r="A1350" s="747" t="s">
        <v>1012</v>
      </c>
      <c r="B1350" s="748" t="s">
        <v>1014</v>
      </c>
      <c r="C1350" s="629" t="s">
        <v>778</v>
      </c>
      <c r="D1350" s="747" t="s">
        <v>938</v>
      </c>
      <c r="E1350" s="10"/>
      <c r="F1350" s="747" t="s">
        <v>1018</v>
      </c>
      <c r="G1350" s="10"/>
      <c r="H1350" s="747">
        <v>5</v>
      </c>
      <c r="I1350" s="747">
        <v>4461</v>
      </c>
      <c r="J1350" s="10"/>
      <c r="K1350" s="10"/>
      <c r="L1350" s="876">
        <f t="shared" si="185"/>
        <v>4461</v>
      </c>
      <c r="M1350" s="10"/>
      <c r="N1350" s="10"/>
      <c r="O1350" s="221">
        <f>IF(P1350="Yes",'MD Rates'!$H$1,R1350)</f>
        <v>44652</v>
      </c>
      <c r="P1350" s="11" t="str">
        <f t="shared" si="186"/>
        <v>No</v>
      </c>
      <c r="Q1350" s="10"/>
      <c r="R1350" s="221">
        <v>44652</v>
      </c>
      <c r="S1350" s="676"/>
      <c r="T1350" s="64"/>
      <c r="U1350" s="64"/>
      <c r="V1350" s="64"/>
    </row>
    <row r="1351" spans="1:22" ht="14.5" hidden="1" x14ac:dyDescent="0.35">
      <c r="A1351" s="747" t="s">
        <v>1012</v>
      </c>
      <c r="B1351" s="748" t="s">
        <v>1014</v>
      </c>
      <c r="C1351" s="629" t="s">
        <v>778</v>
      </c>
      <c r="D1351" s="747" t="s">
        <v>938</v>
      </c>
      <c r="E1351" s="10"/>
      <c r="F1351" s="747" t="s">
        <v>1018</v>
      </c>
      <c r="G1351" s="10"/>
      <c r="H1351" s="747">
        <v>6</v>
      </c>
      <c r="I1351" s="747">
        <v>3718</v>
      </c>
      <c r="J1351" s="10"/>
      <c r="K1351" s="10"/>
      <c r="L1351" s="876">
        <f t="shared" si="185"/>
        <v>3718</v>
      </c>
      <c r="M1351" s="10"/>
      <c r="N1351" s="10"/>
      <c r="O1351" s="221">
        <f>IF(P1351="Yes",'MD Rates'!$H$1,R1351)</f>
        <v>44652</v>
      </c>
      <c r="P1351" s="11" t="str">
        <f t="shared" si="186"/>
        <v>No</v>
      </c>
      <c r="Q1351" s="10"/>
      <c r="R1351" s="221">
        <v>44652</v>
      </c>
      <c r="S1351" s="676"/>
      <c r="T1351" s="64"/>
      <c r="U1351" s="64"/>
      <c r="V1351" s="64"/>
    </row>
    <row r="1352" spans="1:22" ht="14.5" hidden="1" x14ac:dyDescent="0.35">
      <c r="A1352" s="747" t="s">
        <v>1012</v>
      </c>
      <c r="B1352" s="748" t="s">
        <v>1014</v>
      </c>
      <c r="C1352" s="629" t="s">
        <v>778</v>
      </c>
      <c r="D1352" s="747" t="s">
        <v>938</v>
      </c>
      <c r="E1352" s="10"/>
      <c r="F1352" s="747" t="s">
        <v>1018</v>
      </c>
      <c r="G1352" s="10"/>
      <c r="H1352" s="747">
        <v>7</v>
      </c>
      <c r="I1352" s="747">
        <v>3187</v>
      </c>
      <c r="J1352" s="10"/>
      <c r="K1352" s="10"/>
      <c r="L1352" s="876">
        <f t="shared" si="185"/>
        <v>3187</v>
      </c>
      <c r="M1352" s="10"/>
      <c r="N1352" s="10"/>
      <c r="O1352" s="221">
        <f>IF(P1352="Yes",'MD Rates'!$H$1,R1352)</f>
        <v>44652</v>
      </c>
      <c r="P1352" s="11" t="str">
        <f t="shared" si="186"/>
        <v>No</v>
      </c>
      <c r="Q1352" s="10"/>
      <c r="R1352" s="221">
        <v>44652</v>
      </c>
      <c r="S1352" s="676"/>
      <c r="T1352" s="64"/>
      <c r="U1352" s="64"/>
      <c r="V1352" s="64"/>
    </row>
    <row r="1353" spans="1:22" ht="14.5" hidden="1" x14ac:dyDescent="0.35">
      <c r="A1353" s="747" t="s">
        <v>1012</v>
      </c>
      <c r="B1353" s="748" t="s">
        <v>1014</v>
      </c>
      <c r="C1353" s="629" t="s">
        <v>778</v>
      </c>
      <c r="D1353" s="747" t="s">
        <v>938</v>
      </c>
      <c r="E1353" s="10"/>
      <c r="F1353" s="747" t="s">
        <v>1018</v>
      </c>
      <c r="G1353" s="10"/>
      <c r="H1353" s="747">
        <v>8</v>
      </c>
      <c r="I1353" s="747">
        <v>2789</v>
      </c>
      <c r="J1353" s="10"/>
      <c r="K1353" s="10"/>
      <c r="L1353" s="876">
        <f t="shared" si="185"/>
        <v>2789</v>
      </c>
      <c r="M1353" s="10"/>
      <c r="N1353" s="10"/>
      <c r="O1353" s="221">
        <f>IF(P1353="Yes",'MD Rates'!$H$1,R1353)</f>
        <v>44652</v>
      </c>
      <c r="P1353" s="11" t="str">
        <f t="shared" si="186"/>
        <v>No</v>
      </c>
      <c r="Q1353" s="10"/>
      <c r="R1353" s="221">
        <v>44652</v>
      </c>
      <c r="S1353" s="676"/>
      <c r="T1353" s="64"/>
      <c r="U1353" s="64"/>
      <c r="V1353" s="64"/>
    </row>
    <row r="1354" spans="1:22" ht="14.5" hidden="1" x14ac:dyDescent="0.35">
      <c r="A1354" s="747" t="s">
        <v>1012</v>
      </c>
      <c r="B1354" s="748" t="s">
        <v>1014</v>
      </c>
      <c r="C1354" s="629" t="s">
        <v>778</v>
      </c>
      <c r="D1354" s="747" t="s">
        <v>940</v>
      </c>
      <c r="E1354" s="10"/>
      <c r="F1354" s="747" t="s">
        <v>1018</v>
      </c>
      <c r="G1354" s="10"/>
      <c r="H1354" s="747">
        <v>3</v>
      </c>
      <c r="I1354" s="747">
        <v>7435</v>
      </c>
      <c r="J1354" s="10"/>
      <c r="K1354" s="10"/>
      <c r="L1354" s="876">
        <f t="shared" si="185"/>
        <v>7435</v>
      </c>
      <c r="M1354" s="10"/>
      <c r="N1354" s="10"/>
      <c r="O1354" s="221">
        <f>IF(P1354="Yes",'MD Rates'!$H$1,R1354)</f>
        <v>44652</v>
      </c>
      <c r="P1354" s="11" t="str">
        <f t="shared" si="186"/>
        <v>No</v>
      </c>
      <c r="Q1354" s="10"/>
      <c r="R1354" s="221">
        <v>44652</v>
      </c>
      <c r="S1354" s="676"/>
      <c r="T1354" s="64"/>
      <c r="U1354" s="64"/>
      <c r="V1354" s="64"/>
    </row>
    <row r="1355" spans="1:22" ht="14.5" hidden="1" x14ac:dyDescent="0.35">
      <c r="A1355" s="747" t="s">
        <v>1012</v>
      </c>
      <c r="B1355" s="748" t="s">
        <v>1014</v>
      </c>
      <c r="C1355" s="629" t="s">
        <v>778</v>
      </c>
      <c r="D1355" s="747" t="s">
        <v>940</v>
      </c>
      <c r="E1355" s="10"/>
      <c r="F1355" s="747" t="s">
        <v>1018</v>
      </c>
      <c r="G1355" s="10"/>
      <c r="H1355" s="747">
        <v>4</v>
      </c>
      <c r="I1355" s="747">
        <v>5577</v>
      </c>
      <c r="J1355" s="10"/>
      <c r="K1355" s="10"/>
      <c r="L1355" s="876">
        <f t="shared" si="185"/>
        <v>5577</v>
      </c>
      <c r="M1355" s="10"/>
      <c r="N1355" s="10"/>
      <c r="O1355" s="221">
        <f>IF(P1355="Yes",'MD Rates'!$H$1,R1355)</f>
        <v>44652</v>
      </c>
      <c r="P1355" s="11" t="str">
        <f t="shared" si="186"/>
        <v>No</v>
      </c>
      <c r="Q1355" s="10"/>
      <c r="R1355" s="221">
        <v>44652</v>
      </c>
      <c r="S1355" s="676"/>
      <c r="T1355" s="64"/>
      <c r="U1355" s="64"/>
      <c r="V1355" s="64"/>
    </row>
    <row r="1356" spans="1:22" ht="14.5" hidden="1" x14ac:dyDescent="0.35">
      <c r="A1356" s="747" t="s">
        <v>1012</v>
      </c>
      <c r="B1356" s="748" t="s">
        <v>1014</v>
      </c>
      <c r="C1356" s="629" t="s">
        <v>778</v>
      </c>
      <c r="D1356" s="747" t="s">
        <v>940</v>
      </c>
      <c r="E1356" s="10"/>
      <c r="F1356" s="747" t="s">
        <v>1018</v>
      </c>
      <c r="G1356" s="10"/>
      <c r="H1356" s="747">
        <v>5</v>
      </c>
      <c r="I1356" s="747">
        <v>4461</v>
      </c>
      <c r="J1356" s="10"/>
      <c r="K1356" s="10"/>
      <c r="L1356" s="876">
        <f t="shared" si="185"/>
        <v>4461</v>
      </c>
      <c r="M1356" s="10"/>
      <c r="N1356" s="10"/>
      <c r="O1356" s="221">
        <f>IF(P1356="Yes",'MD Rates'!$H$1,R1356)</f>
        <v>44652</v>
      </c>
      <c r="P1356" s="11" t="str">
        <f t="shared" si="186"/>
        <v>No</v>
      </c>
      <c r="Q1356" s="10"/>
      <c r="R1356" s="221">
        <v>44652</v>
      </c>
      <c r="S1356" s="676"/>
      <c r="T1356" s="64"/>
      <c r="U1356" s="64"/>
      <c r="V1356" s="64"/>
    </row>
    <row r="1357" spans="1:22" ht="14.5" hidden="1" x14ac:dyDescent="0.35">
      <c r="A1357" s="747" t="s">
        <v>1012</v>
      </c>
      <c r="B1357" s="748" t="s">
        <v>1014</v>
      </c>
      <c r="C1357" s="629" t="s">
        <v>778</v>
      </c>
      <c r="D1357" s="747" t="s">
        <v>940</v>
      </c>
      <c r="E1357" s="10"/>
      <c r="F1357" s="747" t="s">
        <v>1018</v>
      </c>
      <c r="G1357" s="10"/>
      <c r="H1357" s="747">
        <v>6</v>
      </c>
      <c r="I1357" s="747">
        <v>3718</v>
      </c>
      <c r="J1357" s="10"/>
      <c r="K1357" s="10"/>
      <c r="L1357" s="876">
        <f t="shared" si="185"/>
        <v>3718</v>
      </c>
      <c r="M1357" s="10"/>
      <c r="N1357" s="10"/>
      <c r="O1357" s="221">
        <f>IF(P1357="Yes",'MD Rates'!$H$1,R1357)</f>
        <v>44652</v>
      </c>
      <c r="P1357" s="11" t="str">
        <f t="shared" si="186"/>
        <v>No</v>
      </c>
      <c r="Q1357" s="10"/>
      <c r="R1357" s="221">
        <v>44652</v>
      </c>
      <c r="S1357" s="676"/>
      <c r="T1357" s="64"/>
      <c r="U1357" s="64"/>
      <c r="V1357" s="64"/>
    </row>
    <row r="1358" spans="1:22" ht="14.5" hidden="1" x14ac:dyDescent="0.35">
      <c r="A1358" s="747" t="s">
        <v>1012</v>
      </c>
      <c r="B1358" s="748" t="s">
        <v>1014</v>
      </c>
      <c r="C1358" s="629" t="s">
        <v>778</v>
      </c>
      <c r="D1358" s="747" t="s">
        <v>940</v>
      </c>
      <c r="E1358" s="10"/>
      <c r="F1358" s="747" t="s">
        <v>1018</v>
      </c>
      <c r="G1358" s="10"/>
      <c r="H1358" s="747">
        <v>7</v>
      </c>
      <c r="I1358" s="747">
        <v>3187</v>
      </c>
      <c r="J1358" s="10"/>
      <c r="K1358" s="10"/>
      <c r="L1358" s="876">
        <f t="shared" ref="L1358:L1377" si="187">L1352</f>
        <v>3187</v>
      </c>
      <c r="M1358" s="10"/>
      <c r="N1358" s="10"/>
      <c r="O1358" s="221">
        <f>IF(P1358="Yes",'MD Rates'!$H$1,R1358)</f>
        <v>44652</v>
      </c>
      <c r="P1358" s="11" t="str">
        <f t="shared" si="186"/>
        <v>No</v>
      </c>
      <c r="Q1358" s="10"/>
      <c r="R1358" s="221">
        <v>44652</v>
      </c>
      <c r="S1358" s="676"/>
      <c r="T1358" s="64"/>
      <c r="U1358" s="64"/>
      <c r="V1358" s="64"/>
    </row>
    <row r="1359" spans="1:22" ht="14.5" hidden="1" x14ac:dyDescent="0.35">
      <c r="A1359" s="747" t="s">
        <v>1012</v>
      </c>
      <c r="B1359" s="748" t="s">
        <v>1014</v>
      </c>
      <c r="C1359" s="629" t="s">
        <v>778</v>
      </c>
      <c r="D1359" s="747" t="s">
        <v>940</v>
      </c>
      <c r="E1359" s="10"/>
      <c r="F1359" s="747" t="s">
        <v>1018</v>
      </c>
      <c r="G1359" s="10"/>
      <c r="H1359" s="747">
        <v>8</v>
      </c>
      <c r="I1359" s="747">
        <v>2789</v>
      </c>
      <c r="J1359" s="10"/>
      <c r="K1359" s="10"/>
      <c r="L1359" s="876">
        <f t="shared" si="187"/>
        <v>2789</v>
      </c>
      <c r="M1359" s="10"/>
      <c r="N1359" s="10"/>
      <c r="O1359" s="221">
        <f>IF(P1359="Yes",'MD Rates'!$H$1,R1359)</f>
        <v>44652</v>
      </c>
      <c r="P1359" s="11" t="str">
        <f t="shared" si="186"/>
        <v>No</v>
      </c>
      <c r="Q1359" s="10"/>
      <c r="R1359" s="221">
        <v>44652</v>
      </c>
      <c r="S1359" s="676"/>
      <c r="T1359" s="64"/>
      <c r="U1359" s="64"/>
      <c r="V1359" s="64"/>
    </row>
    <row r="1360" spans="1:22" ht="14.5" hidden="1" x14ac:dyDescent="0.35">
      <c r="A1360" s="747" t="s">
        <v>1012</v>
      </c>
      <c r="B1360" s="748" t="s">
        <v>1014</v>
      </c>
      <c r="C1360" s="629" t="s">
        <v>778</v>
      </c>
      <c r="D1360" s="747" t="s">
        <v>942</v>
      </c>
      <c r="E1360" s="10"/>
      <c r="F1360" s="747" t="s">
        <v>1018</v>
      </c>
      <c r="G1360" s="10"/>
      <c r="H1360" s="747">
        <v>3</v>
      </c>
      <c r="I1360" s="747">
        <v>7435</v>
      </c>
      <c r="J1360" s="10"/>
      <c r="K1360" s="10"/>
      <c r="L1360" s="876">
        <f t="shared" si="187"/>
        <v>7435</v>
      </c>
      <c r="M1360" s="10"/>
      <c r="N1360" s="10"/>
      <c r="O1360" s="221">
        <f>IF(P1360="Yes",'MD Rates'!$H$1,R1360)</f>
        <v>44652</v>
      </c>
      <c r="P1360" s="11" t="str">
        <f t="shared" si="186"/>
        <v>No</v>
      </c>
      <c r="Q1360" s="10"/>
      <c r="R1360" s="221">
        <v>44652</v>
      </c>
      <c r="S1360" s="676"/>
      <c r="T1360" s="64"/>
      <c r="U1360" s="64"/>
      <c r="V1360" s="64"/>
    </row>
    <row r="1361" spans="1:22" ht="14.5" hidden="1" x14ac:dyDescent="0.35">
      <c r="A1361" s="747" t="s">
        <v>1012</v>
      </c>
      <c r="B1361" s="748" t="s">
        <v>1014</v>
      </c>
      <c r="C1361" s="629" t="s">
        <v>778</v>
      </c>
      <c r="D1361" s="747" t="s">
        <v>942</v>
      </c>
      <c r="E1361" s="10"/>
      <c r="F1361" s="747" t="s">
        <v>1018</v>
      </c>
      <c r="G1361" s="10"/>
      <c r="H1361" s="747">
        <v>4</v>
      </c>
      <c r="I1361" s="747">
        <v>5577</v>
      </c>
      <c r="J1361" s="10"/>
      <c r="K1361" s="10"/>
      <c r="L1361" s="876">
        <f t="shared" si="187"/>
        <v>5577</v>
      </c>
      <c r="M1361" s="10"/>
      <c r="N1361" s="10"/>
      <c r="O1361" s="221">
        <f>IF(P1361="Yes",'MD Rates'!$H$1,R1361)</f>
        <v>44652</v>
      </c>
      <c r="P1361" s="11" t="str">
        <f t="shared" si="186"/>
        <v>No</v>
      </c>
      <c r="Q1361" s="10"/>
      <c r="R1361" s="221">
        <v>44652</v>
      </c>
      <c r="S1361" s="676"/>
      <c r="T1361" s="64"/>
      <c r="U1361" s="64"/>
      <c r="V1361" s="64"/>
    </row>
    <row r="1362" spans="1:22" ht="14.5" hidden="1" x14ac:dyDescent="0.35">
      <c r="A1362" s="747" t="s">
        <v>1012</v>
      </c>
      <c r="B1362" s="748" t="s">
        <v>1014</v>
      </c>
      <c r="C1362" s="629" t="s">
        <v>778</v>
      </c>
      <c r="D1362" s="747" t="s">
        <v>942</v>
      </c>
      <c r="E1362" s="10"/>
      <c r="F1362" s="747" t="s">
        <v>1018</v>
      </c>
      <c r="G1362" s="10"/>
      <c r="H1362" s="747">
        <v>5</v>
      </c>
      <c r="I1362" s="747">
        <v>4461</v>
      </c>
      <c r="J1362" s="10"/>
      <c r="K1362" s="10"/>
      <c r="L1362" s="876">
        <f t="shared" si="187"/>
        <v>4461</v>
      </c>
      <c r="M1362" s="10"/>
      <c r="N1362" s="10"/>
      <c r="O1362" s="221">
        <f>IF(P1362="Yes",'MD Rates'!$H$1,R1362)</f>
        <v>44652</v>
      </c>
      <c r="P1362" s="11" t="str">
        <f t="shared" si="186"/>
        <v>No</v>
      </c>
      <c r="Q1362" s="10"/>
      <c r="R1362" s="221">
        <v>44652</v>
      </c>
      <c r="S1362" s="676"/>
      <c r="T1362" s="64"/>
      <c r="U1362" s="64"/>
      <c r="V1362" s="64"/>
    </row>
    <row r="1363" spans="1:22" ht="14.5" hidden="1" x14ac:dyDescent="0.35">
      <c r="A1363" s="747" t="s">
        <v>1012</v>
      </c>
      <c r="B1363" s="748" t="s">
        <v>1014</v>
      </c>
      <c r="C1363" s="629" t="s">
        <v>778</v>
      </c>
      <c r="D1363" s="747" t="s">
        <v>942</v>
      </c>
      <c r="E1363" s="10"/>
      <c r="F1363" s="747" t="s">
        <v>1018</v>
      </c>
      <c r="G1363" s="10"/>
      <c r="H1363" s="747">
        <v>6</v>
      </c>
      <c r="I1363" s="747">
        <v>3718</v>
      </c>
      <c r="J1363" s="10"/>
      <c r="K1363" s="10"/>
      <c r="L1363" s="876">
        <f t="shared" si="187"/>
        <v>3718</v>
      </c>
      <c r="M1363" s="10"/>
      <c r="N1363" s="10"/>
      <c r="O1363" s="221">
        <f>IF(P1363="Yes",'MD Rates'!$H$1,R1363)</f>
        <v>44652</v>
      </c>
      <c r="P1363" s="11" t="str">
        <f t="shared" si="186"/>
        <v>No</v>
      </c>
      <c r="Q1363" s="10"/>
      <c r="R1363" s="221">
        <v>44652</v>
      </c>
      <c r="S1363" s="676"/>
      <c r="T1363" s="64"/>
      <c r="U1363" s="64"/>
      <c r="V1363" s="64"/>
    </row>
    <row r="1364" spans="1:22" ht="14.5" hidden="1" x14ac:dyDescent="0.35">
      <c r="A1364" s="747" t="s">
        <v>1012</v>
      </c>
      <c r="B1364" s="748" t="s">
        <v>1014</v>
      </c>
      <c r="C1364" s="629" t="s">
        <v>778</v>
      </c>
      <c r="D1364" s="747" t="s">
        <v>942</v>
      </c>
      <c r="E1364" s="10"/>
      <c r="F1364" s="747" t="s">
        <v>1018</v>
      </c>
      <c r="G1364" s="10"/>
      <c r="H1364" s="747">
        <v>7</v>
      </c>
      <c r="I1364" s="747">
        <v>3187</v>
      </c>
      <c r="J1364" s="10"/>
      <c r="K1364" s="10"/>
      <c r="L1364" s="876">
        <f t="shared" si="187"/>
        <v>3187</v>
      </c>
      <c r="M1364" s="10"/>
      <c r="N1364" s="10"/>
      <c r="O1364" s="221">
        <f>IF(P1364="Yes",'MD Rates'!$H$1,R1364)</f>
        <v>44652</v>
      </c>
      <c r="P1364" s="11" t="str">
        <f t="shared" si="186"/>
        <v>No</v>
      </c>
      <c r="Q1364" s="10"/>
      <c r="R1364" s="221">
        <v>44652</v>
      </c>
      <c r="S1364" s="676"/>
      <c r="T1364" s="64"/>
      <c r="U1364" s="64"/>
      <c r="V1364" s="64"/>
    </row>
    <row r="1365" spans="1:22" ht="14.5" hidden="1" x14ac:dyDescent="0.35">
      <c r="A1365" s="747" t="s">
        <v>1012</v>
      </c>
      <c r="B1365" s="748" t="s">
        <v>1014</v>
      </c>
      <c r="C1365" s="629" t="s">
        <v>778</v>
      </c>
      <c r="D1365" s="747" t="s">
        <v>942</v>
      </c>
      <c r="E1365" s="10"/>
      <c r="F1365" s="747" t="s">
        <v>1018</v>
      </c>
      <c r="G1365" s="10"/>
      <c r="H1365" s="747">
        <v>8</v>
      </c>
      <c r="I1365" s="747">
        <v>2789</v>
      </c>
      <c r="J1365" s="10"/>
      <c r="K1365" s="10"/>
      <c r="L1365" s="876">
        <f t="shared" si="187"/>
        <v>2789</v>
      </c>
      <c r="M1365" s="10"/>
      <c r="N1365" s="10"/>
      <c r="O1365" s="221">
        <f>IF(P1365="Yes",'MD Rates'!$H$1,R1365)</f>
        <v>44652</v>
      </c>
      <c r="P1365" s="11" t="str">
        <f t="shared" si="186"/>
        <v>No</v>
      </c>
      <c r="Q1365" s="10"/>
      <c r="R1365" s="221">
        <v>44652</v>
      </c>
      <c r="S1365" s="676"/>
      <c r="T1365" s="64"/>
      <c r="U1365" s="64"/>
      <c r="V1365" s="64"/>
    </row>
    <row r="1366" spans="1:22" ht="14.5" hidden="1" x14ac:dyDescent="0.35">
      <c r="A1366" s="747" t="s">
        <v>1012</v>
      </c>
      <c r="B1366" s="748" t="s">
        <v>1014</v>
      </c>
      <c r="C1366" s="629" t="s">
        <v>778</v>
      </c>
      <c r="D1366" s="747" t="s">
        <v>944</v>
      </c>
      <c r="E1366" s="10"/>
      <c r="F1366" s="747" t="s">
        <v>1018</v>
      </c>
      <c r="G1366" s="10"/>
      <c r="H1366" s="747">
        <v>3</v>
      </c>
      <c r="I1366" s="747">
        <v>7435</v>
      </c>
      <c r="J1366" s="10"/>
      <c r="K1366" s="10"/>
      <c r="L1366" s="876">
        <f t="shared" si="187"/>
        <v>7435</v>
      </c>
      <c r="M1366" s="10"/>
      <c r="N1366" s="10"/>
      <c r="O1366" s="221">
        <f>IF(P1366="Yes",'MD Rates'!$H$1,R1366)</f>
        <v>44652</v>
      </c>
      <c r="P1366" s="11" t="str">
        <f t="shared" si="186"/>
        <v>No</v>
      </c>
      <c r="Q1366" s="10"/>
      <c r="R1366" s="221">
        <v>44652</v>
      </c>
      <c r="S1366" s="676"/>
      <c r="T1366" s="64"/>
      <c r="U1366" s="64"/>
      <c r="V1366" s="64"/>
    </row>
    <row r="1367" spans="1:22" ht="14.5" hidden="1" x14ac:dyDescent="0.35">
      <c r="A1367" s="747" t="s">
        <v>1012</v>
      </c>
      <c r="B1367" s="748" t="s">
        <v>1014</v>
      </c>
      <c r="C1367" s="629" t="s">
        <v>778</v>
      </c>
      <c r="D1367" s="747" t="s">
        <v>944</v>
      </c>
      <c r="E1367" s="10"/>
      <c r="F1367" s="747" t="s">
        <v>1018</v>
      </c>
      <c r="G1367" s="10"/>
      <c r="H1367" s="747">
        <v>4</v>
      </c>
      <c r="I1367" s="747">
        <v>5577</v>
      </c>
      <c r="J1367" s="10"/>
      <c r="K1367" s="10"/>
      <c r="L1367" s="876">
        <f t="shared" si="187"/>
        <v>5577</v>
      </c>
      <c r="M1367" s="10"/>
      <c r="N1367" s="10"/>
      <c r="O1367" s="221">
        <f>IF(P1367="Yes",'MD Rates'!$H$1,R1367)</f>
        <v>44652</v>
      </c>
      <c r="P1367" s="11" t="str">
        <f t="shared" si="186"/>
        <v>No</v>
      </c>
      <c r="Q1367" s="10"/>
      <c r="R1367" s="221">
        <v>44652</v>
      </c>
      <c r="S1367" s="676"/>
      <c r="T1367" s="64"/>
      <c r="U1367" s="64"/>
      <c r="V1367" s="64"/>
    </row>
    <row r="1368" spans="1:22" ht="14.5" hidden="1" x14ac:dyDescent="0.35">
      <c r="A1368" s="747" t="s">
        <v>1012</v>
      </c>
      <c r="B1368" s="748" t="s">
        <v>1014</v>
      </c>
      <c r="C1368" s="629" t="s">
        <v>778</v>
      </c>
      <c r="D1368" s="747" t="s">
        <v>944</v>
      </c>
      <c r="E1368" s="10"/>
      <c r="F1368" s="747" t="s">
        <v>1018</v>
      </c>
      <c r="G1368" s="10"/>
      <c r="H1368" s="747">
        <v>5</v>
      </c>
      <c r="I1368" s="747">
        <v>4461</v>
      </c>
      <c r="J1368" s="10"/>
      <c r="K1368" s="10"/>
      <c r="L1368" s="876">
        <f t="shared" si="187"/>
        <v>4461</v>
      </c>
      <c r="M1368" s="10"/>
      <c r="N1368" s="10"/>
      <c r="O1368" s="221">
        <f>IF(P1368="Yes",'MD Rates'!$H$1,R1368)</f>
        <v>44652</v>
      </c>
      <c r="P1368" s="11" t="str">
        <f t="shared" si="186"/>
        <v>No</v>
      </c>
      <c r="Q1368" s="10"/>
      <c r="R1368" s="221">
        <v>44652</v>
      </c>
      <c r="S1368" s="676"/>
      <c r="T1368" s="64"/>
      <c r="U1368" s="64"/>
      <c r="V1368" s="64"/>
    </row>
    <row r="1369" spans="1:22" ht="14.5" hidden="1" x14ac:dyDescent="0.35">
      <c r="A1369" s="747" t="s">
        <v>1012</v>
      </c>
      <c r="B1369" s="748" t="s">
        <v>1014</v>
      </c>
      <c r="C1369" s="629" t="s">
        <v>778</v>
      </c>
      <c r="D1369" s="747" t="s">
        <v>944</v>
      </c>
      <c r="E1369" s="10"/>
      <c r="F1369" s="747" t="s">
        <v>1018</v>
      </c>
      <c r="G1369" s="10"/>
      <c r="H1369" s="747">
        <v>6</v>
      </c>
      <c r="I1369" s="747">
        <v>3718</v>
      </c>
      <c r="J1369" s="10"/>
      <c r="K1369" s="10"/>
      <c r="L1369" s="876">
        <f t="shared" si="187"/>
        <v>3718</v>
      </c>
      <c r="M1369" s="10"/>
      <c r="N1369" s="10"/>
      <c r="O1369" s="221">
        <f>IF(P1369="Yes",'MD Rates'!$H$1,R1369)</f>
        <v>44652</v>
      </c>
      <c r="P1369" s="11" t="str">
        <f t="shared" si="186"/>
        <v>No</v>
      </c>
      <c r="Q1369" s="10"/>
      <c r="R1369" s="221">
        <v>44652</v>
      </c>
      <c r="S1369" s="676"/>
      <c r="T1369" s="64"/>
      <c r="U1369" s="64"/>
      <c r="V1369" s="64"/>
    </row>
    <row r="1370" spans="1:22" ht="14.5" hidden="1" x14ac:dyDescent="0.35">
      <c r="A1370" s="747" t="s">
        <v>1012</v>
      </c>
      <c r="B1370" s="748" t="s">
        <v>1014</v>
      </c>
      <c r="C1370" s="629" t="s">
        <v>778</v>
      </c>
      <c r="D1370" s="747" t="s">
        <v>944</v>
      </c>
      <c r="E1370" s="10"/>
      <c r="F1370" s="747" t="s">
        <v>1018</v>
      </c>
      <c r="G1370" s="10"/>
      <c r="H1370" s="747">
        <v>7</v>
      </c>
      <c r="I1370" s="747">
        <v>3187</v>
      </c>
      <c r="J1370" s="10"/>
      <c r="K1370" s="10"/>
      <c r="L1370" s="876">
        <f t="shared" si="187"/>
        <v>3187</v>
      </c>
      <c r="M1370" s="10"/>
      <c r="N1370" s="10"/>
      <c r="O1370" s="221">
        <f>IF(P1370="Yes",'MD Rates'!$H$1,R1370)</f>
        <v>44652</v>
      </c>
      <c r="P1370" s="11" t="str">
        <f t="shared" si="186"/>
        <v>No</v>
      </c>
      <c r="Q1370" s="10"/>
      <c r="R1370" s="221">
        <v>44652</v>
      </c>
      <c r="S1370" s="676"/>
      <c r="T1370" s="64"/>
      <c r="U1370" s="64"/>
      <c r="V1370" s="64"/>
    </row>
    <row r="1371" spans="1:22" ht="14.5" hidden="1" x14ac:dyDescent="0.35">
      <c r="A1371" s="747" t="s">
        <v>1012</v>
      </c>
      <c r="B1371" s="748" t="s">
        <v>1014</v>
      </c>
      <c r="C1371" s="629" t="s">
        <v>778</v>
      </c>
      <c r="D1371" s="747" t="s">
        <v>944</v>
      </c>
      <c r="E1371" s="10"/>
      <c r="F1371" s="747" t="s">
        <v>1018</v>
      </c>
      <c r="G1371" s="10"/>
      <c r="H1371" s="747">
        <v>8</v>
      </c>
      <c r="I1371" s="747">
        <v>2789</v>
      </c>
      <c r="J1371" s="10"/>
      <c r="K1371" s="10"/>
      <c r="L1371" s="876">
        <f t="shared" si="187"/>
        <v>2789</v>
      </c>
      <c r="M1371" s="10"/>
      <c r="N1371" s="10"/>
      <c r="O1371" s="221">
        <f>IF(P1371="Yes",'MD Rates'!$H$1,R1371)</f>
        <v>44652</v>
      </c>
      <c r="P1371" s="11" t="str">
        <f t="shared" si="186"/>
        <v>No</v>
      </c>
      <c r="Q1371" s="10"/>
      <c r="R1371" s="221">
        <v>44652</v>
      </c>
      <c r="S1371" s="676"/>
      <c r="T1371" s="64"/>
      <c r="U1371" s="64"/>
      <c r="V1371" s="64"/>
    </row>
    <row r="1372" spans="1:22" ht="14.5" hidden="1" x14ac:dyDescent="0.35">
      <c r="A1372" s="747" t="s">
        <v>1012</v>
      </c>
      <c r="B1372" s="748" t="s">
        <v>1014</v>
      </c>
      <c r="C1372" s="629" t="s">
        <v>778</v>
      </c>
      <c r="D1372" s="747" t="s">
        <v>946</v>
      </c>
      <c r="E1372" s="10"/>
      <c r="F1372" s="747" t="s">
        <v>1018</v>
      </c>
      <c r="G1372" s="10"/>
      <c r="H1372" s="747">
        <v>3</v>
      </c>
      <c r="I1372" s="747">
        <v>7435</v>
      </c>
      <c r="J1372" s="10"/>
      <c r="K1372" s="10"/>
      <c r="L1372" s="876">
        <f t="shared" si="187"/>
        <v>7435</v>
      </c>
      <c r="M1372" s="10"/>
      <c r="N1372" s="10"/>
      <c r="O1372" s="221">
        <f>IF(P1372="Yes",'MD Rates'!$H$1,R1372)</f>
        <v>44652</v>
      </c>
      <c r="P1372" s="11" t="str">
        <f t="shared" si="186"/>
        <v>No</v>
      </c>
      <c r="Q1372" s="10"/>
      <c r="R1372" s="221">
        <v>44652</v>
      </c>
      <c r="S1372" s="676"/>
      <c r="T1372" s="64"/>
      <c r="U1372" s="64"/>
      <c r="V1372" s="64"/>
    </row>
    <row r="1373" spans="1:22" ht="14.5" hidden="1" x14ac:dyDescent="0.35">
      <c r="A1373" s="747" t="s">
        <v>1012</v>
      </c>
      <c r="B1373" s="748" t="s">
        <v>1014</v>
      </c>
      <c r="C1373" s="629" t="s">
        <v>778</v>
      </c>
      <c r="D1373" s="747" t="s">
        <v>946</v>
      </c>
      <c r="E1373" s="10"/>
      <c r="F1373" s="747" t="s">
        <v>1018</v>
      </c>
      <c r="G1373" s="10"/>
      <c r="H1373" s="747">
        <v>4</v>
      </c>
      <c r="I1373" s="747">
        <v>5577</v>
      </c>
      <c r="J1373" s="10"/>
      <c r="K1373" s="10"/>
      <c r="L1373" s="876">
        <f t="shared" si="187"/>
        <v>5577</v>
      </c>
      <c r="M1373" s="10"/>
      <c r="N1373" s="10"/>
      <c r="O1373" s="221">
        <f>IF(P1373="Yes",'MD Rates'!$H$1,R1373)</f>
        <v>44652</v>
      </c>
      <c r="P1373" s="11" t="str">
        <f t="shared" si="186"/>
        <v>No</v>
      </c>
      <c r="Q1373" s="10"/>
      <c r="R1373" s="221">
        <v>44652</v>
      </c>
      <c r="S1373" s="676"/>
      <c r="T1373" s="64"/>
      <c r="U1373" s="64"/>
      <c r="V1373" s="64"/>
    </row>
    <row r="1374" spans="1:22" ht="14.5" hidden="1" x14ac:dyDescent="0.35">
      <c r="A1374" s="747" t="s">
        <v>1012</v>
      </c>
      <c r="B1374" s="748" t="s">
        <v>1014</v>
      </c>
      <c r="C1374" s="629" t="s">
        <v>778</v>
      </c>
      <c r="D1374" s="747" t="s">
        <v>946</v>
      </c>
      <c r="E1374" s="10"/>
      <c r="F1374" s="747" t="s">
        <v>1018</v>
      </c>
      <c r="G1374" s="10"/>
      <c r="H1374" s="747">
        <v>5</v>
      </c>
      <c r="I1374" s="747">
        <v>4461</v>
      </c>
      <c r="J1374" s="10"/>
      <c r="K1374" s="10"/>
      <c r="L1374" s="876">
        <f t="shared" si="187"/>
        <v>4461</v>
      </c>
      <c r="M1374" s="10"/>
      <c r="N1374" s="10"/>
      <c r="O1374" s="221">
        <f>IF(P1374="Yes",'MD Rates'!$H$1,R1374)</f>
        <v>44652</v>
      </c>
      <c r="P1374" s="11" t="str">
        <f t="shared" si="186"/>
        <v>No</v>
      </c>
      <c r="Q1374" s="10"/>
      <c r="R1374" s="221">
        <v>44652</v>
      </c>
      <c r="S1374" s="676"/>
      <c r="T1374" s="64"/>
      <c r="U1374" s="64"/>
      <c r="V1374" s="64"/>
    </row>
    <row r="1375" spans="1:22" ht="14.5" hidden="1" x14ac:dyDescent="0.35">
      <c r="A1375" s="747" t="s">
        <v>1012</v>
      </c>
      <c r="B1375" s="748" t="s">
        <v>1014</v>
      </c>
      <c r="C1375" s="629" t="s">
        <v>778</v>
      </c>
      <c r="D1375" s="747" t="s">
        <v>946</v>
      </c>
      <c r="E1375" s="10"/>
      <c r="F1375" s="747" t="s">
        <v>1018</v>
      </c>
      <c r="G1375" s="10"/>
      <c r="H1375" s="747">
        <v>6</v>
      </c>
      <c r="I1375" s="747">
        <v>3718</v>
      </c>
      <c r="J1375" s="10"/>
      <c r="K1375" s="10"/>
      <c r="L1375" s="876">
        <f t="shared" si="187"/>
        <v>3718</v>
      </c>
      <c r="M1375" s="10"/>
      <c r="N1375" s="10"/>
      <c r="O1375" s="221">
        <f>IF(P1375="Yes",'MD Rates'!$H$1,R1375)</f>
        <v>44652</v>
      </c>
      <c r="P1375" s="11" t="str">
        <f t="shared" si="186"/>
        <v>No</v>
      </c>
      <c r="Q1375" s="10"/>
      <c r="R1375" s="221">
        <v>44652</v>
      </c>
      <c r="S1375" s="676"/>
      <c r="T1375" s="64"/>
      <c r="U1375" s="64"/>
      <c r="V1375" s="64"/>
    </row>
    <row r="1376" spans="1:22" ht="14.5" hidden="1" x14ac:dyDescent="0.35">
      <c r="A1376" s="747" t="s">
        <v>1012</v>
      </c>
      <c r="B1376" s="748" t="s">
        <v>1014</v>
      </c>
      <c r="C1376" s="629" t="s">
        <v>778</v>
      </c>
      <c r="D1376" s="747" t="s">
        <v>946</v>
      </c>
      <c r="E1376" s="10"/>
      <c r="F1376" s="747" t="s">
        <v>1018</v>
      </c>
      <c r="G1376" s="10"/>
      <c r="H1376" s="747">
        <v>7</v>
      </c>
      <c r="I1376" s="747">
        <v>3187</v>
      </c>
      <c r="J1376" s="10"/>
      <c r="K1376" s="10"/>
      <c r="L1376" s="876">
        <f t="shared" si="187"/>
        <v>3187</v>
      </c>
      <c r="M1376" s="10"/>
      <c r="N1376" s="10"/>
      <c r="O1376" s="221">
        <f>IF(P1376="Yes",'MD Rates'!$H$1,R1376)</f>
        <v>44652</v>
      </c>
      <c r="P1376" s="11" t="str">
        <f t="shared" si="186"/>
        <v>No</v>
      </c>
      <c r="Q1376" s="10"/>
      <c r="R1376" s="221">
        <v>44652</v>
      </c>
      <c r="S1376" s="676"/>
      <c r="T1376" s="64"/>
      <c r="U1376" s="64"/>
      <c r="V1376" s="64"/>
    </row>
    <row r="1377" spans="1:22" ht="14.5" hidden="1" x14ac:dyDescent="0.35">
      <c r="A1377" s="747" t="s">
        <v>1012</v>
      </c>
      <c r="B1377" s="748" t="s">
        <v>1014</v>
      </c>
      <c r="C1377" s="629" t="s">
        <v>778</v>
      </c>
      <c r="D1377" s="747" t="s">
        <v>946</v>
      </c>
      <c r="E1377" s="10"/>
      <c r="F1377" s="747" t="s">
        <v>1018</v>
      </c>
      <c r="G1377" s="10"/>
      <c r="H1377" s="747">
        <v>8</v>
      </c>
      <c r="I1377" s="747">
        <v>2789</v>
      </c>
      <c r="J1377" s="10"/>
      <c r="K1377" s="10"/>
      <c r="L1377" s="876">
        <f t="shared" si="187"/>
        <v>2789</v>
      </c>
      <c r="M1377" s="10"/>
      <c r="N1377" s="10"/>
      <c r="O1377" s="221">
        <f>IF(P1377="Yes",'MD Rates'!$H$1,R1377)</f>
        <v>44652</v>
      </c>
      <c r="P1377" s="11" t="str">
        <f t="shared" si="186"/>
        <v>No</v>
      </c>
      <c r="Q1377" s="10"/>
      <c r="R1377" s="221">
        <v>44652</v>
      </c>
      <c r="S1377" s="676"/>
      <c r="T1377" s="64"/>
      <c r="U1377" s="64"/>
      <c r="V1377" s="64"/>
    </row>
    <row r="1378" spans="1:22" ht="14.5" hidden="1" x14ac:dyDescent="0.35">
      <c r="A1378" s="747" t="s">
        <v>1013</v>
      </c>
      <c r="B1378" s="748" t="s">
        <v>1014</v>
      </c>
      <c r="C1378" s="629" t="s">
        <v>778</v>
      </c>
      <c r="D1378" s="747" t="s">
        <v>905</v>
      </c>
      <c r="E1378" s="10"/>
      <c r="F1378" s="747" t="s">
        <v>1101</v>
      </c>
      <c r="G1378" s="10"/>
      <c r="H1378" s="885" t="s">
        <v>1193</v>
      </c>
      <c r="I1378" s="747">
        <v>3718</v>
      </c>
      <c r="J1378" s="10"/>
      <c r="K1378" s="10"/>
      <c r="L1378" s="876">
        <f>'MD Rates'!E83</f>
        <v>3718</v>
      </c>
      <c r="M1378" s="10"/>
      <c r="N1378" s="10"/>
      <c r="O1378" s="221">
        <f>IF(P1378="Yes",'MD Rates'!$H$1,R1378)</f>
        <v>44652</v>
      </c>
      <c r="P1378" s="11" t="str">
        <f t="shared" ref="P1378" si="188">IF(I1378&lt;&gt;L1378,"Yes","No")</f>
        <v>No</v>
      </c>
      <c r="Q1378" s="10"/>
      <c r="R1378" s="221">
        <v>44652</v>
      </c>
      <c r="S1378" s="676"/>
      <c r="T1378" s="64"/>
      <c r="U1378" s="64"/>
      <c r="V1378" s="64"/>
    </row>
    <row r="1379" spans="1:22" ht="14.5" hidden="1" x14ac:dyDescent="0.35">
      <c r="A1379" s="747" t="s">
        <v>1013</v>
      </c>
      <c r="B1379" s="748" t="s">
        <v>1014</v>
      </c>
      <c r="C1379" s="629" t="s">
        <v>778</v>
      </c>
      <c r="D1379" s="747" t="s">
        <v>907</v>
      </c>
      <c r="E1379" s="10"/>
      <c r="F1379" s="747" t="s">
        <v>1101</v>
      </c>
      <c r="G1379" s="10"/>
      <c r="H1379" s="885" t="s">
        <v>1193</v>
      </c>
      <c r="I1379" s="747">
        <v>3718</v>
      </c>
      <c r="J1379" s="10"/>
      <c r="K1379" s="10"/>
      <c r="L1379" s="876">
        <f>'MD Rates'!E83</f>
        <v>3718</v>
      </c>
      <c r="M1379" s="10"/>
      <c r="N1379" s="10"/>
      <c r="O1379" s="221">
        <f>IF(P1379="Yes",'MD Rates'!$H$1,R1379)</f>
        <v>44652</v>
      </c>
      <c r="P1379" s="11" t="str">
        <f t="shared" ref="P1379:P1386" si="189">IF(I1379&lt;&gt;L1379,"Yes","No")</f>
        <v>No</v>
      </c>
      <c r="Q1379" s="10"/>
      <c r="R1379" s="221">
        <v>44652</v>
      </c>
      <c r="S1379" s="676"/>
      <c r="T1379" s="64"/>
      <c r="U1379" s="64"/>
      <c r="V1379" s="64"/>
    </row>
    <row r="1380" spans="1:22" ht="14.5" hidden="1" x14ac:dyDescent="0.35">
      <c r="A1380" s="747" t="s">
        <v>1013</v>
      </c>
      <c r="B1380" s="748" t="s">
        <v>1014</v>
      </c>
      <c r="C1380" s="629" t="s">
        <v>778</v>
      </c>
      <c r="D1380" s="747" t="s">
        <v>909</v>
      </c>
      <c r="E1380" s="10"/>
      <c r="F1380" s="747" t="s">
        <v>1101</v>
      </c>
      <c r="G1380" s="10"/>
      <c r="H1380" s="885" t="s">
        <v>1193</v>
      </c>
      <c r="I1380" s="747">
        <v>3718</v>
      </c>
      <c r="J1380" s="10"/>
      <c r="K1380" s="10"/>
      <c r="L1380" s="876">
        <f>'MD Rates'!E83</f>
        <v>3718</v>
      </c>
      <c r="M1380" s="10"/>
      <c r="N1380" s="10"/>
      <c r="O1380" s="221">
        <f>IF(P1380="Yes",'MD Rates'!$H$1,R1380)</f>
        <v>44652</v>
      </c>
      <c r="P1380" s="11" t="str">
        <f t="shared" si="189"/>
        <v>No</v>
      </c>
      <c r="Q1380" s="10"/>
      <c r="R1380" s="221">
        <v>44652</v>
      </c>
      <c r="S1380" s="676"/>
      <c r="T1380" s="64"/>
      <c r="U1380" s="64"/>
      <c r="V1380" s="64"/>
    </row>
    <row r="1381" spans="1:22" ht="14.5" hidden="1" x14ac:dyDescent="0.35">
      <c r="A1381" s="747" t="s">
        <v>1013</v>
      </c>
      <c r="B1381" s="748" t="s">
        <v>1014</v>
      </c>
      <c r="C1381" s="629" t="s">
        <v>778</v>
      </c>
      <c r="D1381" s="747" t="s">
        <v>912</v>
      </c>
      <c r="E1381" s="10"/>
      <c r="F1381" s="747" t="s">
        <v>1102</v>
      </c>
      <c r="G1381" s="10"/>
      <c r="H1381" s="747">
        <v>3</v>
      </c>
      <c r="I1381" s="747">
        <v>3718</v>
      </c>
      <c r="J1381" s="10"/>
      <c r="K1381" s="10"/>
      <c r="L1381" s="876">
        <f>'MD Rates'!E84</f>
        <v>3718</v>
      </c>
      <c r="M1381" s="10"/>
      <c r="N1381" s="10"/>
      <c r="O1381" s="221">
        <f>IF(P1381="Yes",'MD Rates'!$H$1,R1381)</f>
        <v>44652</v>
      </c>
      <c r="P1381" s="11" t="str">
        <f t="shared" si="189"/>
        <v>No</v>
      </c>
      <c r="Q1381" s="10"/>
      <c r="R1381" s="221">
        <v>44652</v>
      </c>
      <c r="S1381" s="676"/>
      <c r="T1381" s="64"/>
      <c r="U1381" s="64"/>
      <c r="V1381" s="64"/>
    </row>
    <row r="1382" spans="1:22" ht="14.5" hidden="1" x14ac:dyDescent="0.35">
      <c r="A1382" s="747" t="s">
        <v>1013</v>
      </c>
      <c r="B1382" s="748" t="s">
        <v>1014</v>
      </c>
      <c r="C1382" s="629" t="s">
        <v>778</v>
      </c>
      <c r="D1382" s="747" t="s">
        <v>912</v>
      </c>
      <c r="E1382" s="10"/>
      <c r="F1382" s="747" t="s">
        <v>1102</v>
      </c>
      <c r="G1382" s="10"/>
      <c r="H1382" s="747">
        <v>4</v>
      </c>
      <c r="I1382" s="747">
        <v>2789</v>
      </c>
      <c r="J1382" s="10"/>
      <c r="K1382" s="10"/>
      <c r="L1382" s="876">
        <f>'MD Rates'!E85</f>
        <v>2789</v>
      </c>
      <c r="M1382" s="10"/>
      <c r="N1382" s="10"/>
      <c r="O1382" s="221">
        <f>IF(P1382="Yes",'MD Rates'!$H$1,R1382)</f>
        <v>44652</v>
      </c>
      <c r="P1382" s="11" t="str">
        <f t="shared" si="189"/>
        <v>No</v>
      </c>
      <c r="Q1382" s="10"/>
      <c r="R1382" s="221">
        <v>44652</v>
      </c>
      <c r="S1382" s="676"/>
      <c r="T1382" s="64"/>
      <c r="U1382" s="64"/>
      <c r="V1382" s="64"/>
    </row>
    <row r="1383" spans="1:22" ht="14.5" hidden="1" x14ac:dyDescent="0.35">
      <c r="A1383" s="747" t="s">
        <v>1013</v>
      </c>
      <c r="B1383" s="748" t="s">
        <v>1014</v>
      </c>
      <c r="C1383" s="629" t="s">
        <v>778</v>
      </c>
      <c r="D1383" s="747" t="s">
        <v>914</v>
      </c>
      <c r="E1383" s="10"/>
      <c r="F1383" s="747" t="s">
        <v>1102</v>
      </c>
      <c r="G1383" s="10"/>
      <c r="H1383" s="747">
        <v>3</v>
      </c>
      <c r="I1383" s="747">
        <v>3718</v>
      </c>
      <c r="J1383" s="10"/>
      <c r="K1383" s="10"/>
      <c r="L1383" s="876">
        <f>'MD Rates'!E84</f>
        <v>3718</v>
      </c>
      <c r="M1383" s="10"/>
      <c r="N1383" s="10"/>
      <c r="O1383" s="221">
        <f>IF(P1383="Yes",'MD Rates'!$H$1,R1383)</f>
        <v>44652</v>
      </c>
      <c r="P1383" s="11" t="str">
        <f t="shared" si="189"/>
        <v>No</v>
      </c>
      <c r="Q1383" s="10"/>
      <c r="R1383" s="221">
        <v>44652</v>
      </c>
      <c r="S1383" s="676"/>
      <c r="T1383" s="64"/>
      <c r="U1383" s="64"/>
      <c r="V1383" s="64"/>
    </row>
    <row r="1384" spans="1:22" ht="14.5" hidden="1" x14ac:dyDescent="0.35">
      <c r="A1384" s="747" t="s">
        <v>1013</v>
      </c>
      <c r="B1384" s="748" t="s">
        <v>1014</v>
      </c>
      <c r="C1384" s="629" t="s">
        <v>778</v>
      </c>
      <c r="D1384" s="747" t="s">
        <v>914</v>
      </c>
      <c r="E1384" s="10"/>
      <c r="F1384" s="747" t="s">
        <v>1102</v>
      </c>
      <c r="G1384" s="10"/>
      <c r="H1384" s="747">
        <v>4</v>
      </c>
      <c r="I1384" s="747">
        <v>2789</v>
      </c>
      <c r="J1384" s="10"/>
      <c r="K1384" s="10"/>
      <c r="L1384" s="876">
        <f>'MD Rates'!E85</f>
        <v>2789</v>
      </c>
      <c r="M1384" s="10"/>
      <c r="N1384" s="10"/>
      <c r="O1384" s="221">
        <f>IF(P1384="Yes",'MD Rates'!$H$1,R1384)</f>
        <v>44652</v>
      </c>
      <c r="P1384" s="11" t="str">
        <f t="shared" si="189"/>
        <v>No</v>
      </c>
      <c r="Q1384" s="10"/>
      <c r="R1384" s="221">
        <v>44652</v>
      </c>
      <c r="S1384" s="676"/>
      <c r="T1384" s="64"/>
      <c r="U1384" s="64"/>
      <c r="V1384" s="64"/>
    </row>
    <row r="1385" spans="1:22" ht="14.5" hidden="1" x14ac:dyDescent="0.35">
      <c r="A1385" s="747" t="s">
        <v>1013</v>
      </c>
      <c r="B1385" s="748" t="s">
        <v>1014</v>
      </c>
      <c r="C1385" s="629" t="s">
        <v>778</v>
      </c>
      <c r="D1385" s="747" t="s">
        <v>916</v>
      </c>
      <c r="E1385" s="10"/>
      <c r="F1385" s="747" t="s">
        <v>1102</v>
      </c>
      <c r="G1385" s="10"/>
      <c r="H1385" s="747">
        <v>3</v>
      </c>
      <c r="I1385" s="747">
        <v>3718</v>
      </c>
      <c r="J1385" s="10"/>
      <c r="K1385" s="10"/>
      <c r="L1385" s="876">
        <f>'MD Rates'!E84</f>
        <v>3718</v>
      </c>
      <c r="M1385" s="10"/>
      <c r="N1385" s="10"/>
      <c r="O1385" s="221">
        <f>IF(P1385="Yes",'MD Rates'!$H$1,R1385)</f>
        <v>44652</v>
      </c>
      <c r="P1385" s="11" t="str">
        <f t="shared" si="189"/>
        <v>No</v>
      </c>
      <c r="Q1385" s="10"/>
      <c r="R1385" s="221">
        <v>44652</v>
      </c>
      <c r="S1385" s="676"/>
      <c r="T1385" s="64"/>
      <c r="U1385" s="64"/>
      <c r="V1385" s="64"/>
    </row>
    <row r="1386" spans="1:22" ht="14.5" hidden="1" x14ac:dyDescent="0.35">
      <c r="A1386" s="747" t="s">
        <v>1013</v>
      </c>
      <c r="B1386" s="748" t="s">
        <v>1014</v>
      </c>
      <c r="C1386" s="629" t="s">
        <v>778</v>
      </c>
      <c r="D1386" s="747" t="s">
        <v>916</v>
      </c>
      <c r="E1386" s="10"/>
      <c r="F1386" s="747" t="s">
        <v>1102</v>
      </c>
      <c r="G1386" s="10"/>
      <c r="H1386" s="747">
        <v>4</v>
      </c>
      <c r="I1386" s="747">
        <v>2789</v>
      </c>
      <c r="J1386" s="10"/>
      <c r="K1386" s="10"/>
      <c r="L1386" s="876">
        <f>'MD Rates'!E85</f>
        <v>2789</v>
      </c>
      <c r="M1386" s="10"/>
      <c r="N1386" s="10"/>
      <c r="O1386" s="221">
        <f>IF(P1386="Yes",'MD Rates'!$H$1,R1386)</f>
        <v>44652</v>
      </c>
      <c r="P1386" s="11" t="str">
        <f t="shared" si="189"/>
        <v>No</v>
      </c>
      <c r="Q1386" s="10"/>
      <c r="R1386" s="221">
        <v>44652</v>
      </c>
      <c r="S1386" s="676"/>
      <c r="T1386" s="64"/>
      <c r="U1386" s="64"/>
      <c r="V1386" s="64"/>
    </row>
    <row r="1387" spans="1:22" ht="14.5" hidden="1" x14ac:dyDescent="0.35">
      <c r="A1387" s="747" t="s">
        <v>1013</v>
      </c>
      <c r="B1387" s="748" t="s">
        <v>1014</v>
      </c>
      <c r="C1387" s="629" t="s">
        <v>778</v>
      </c>
      <c r="D1387" s="747" t="s">
        <v>918</v>
      </c>
      <c r="E1387" s="10"/>
      <c r="F1387" s="747" t="s">
        <v>1103</v>
      </c>
      <c r="G1387" s="10"/>
      <c r="H1387" s="747">
        <v>3</v>
      </c>
      <c r="I1387" s="747">
        <v>3718</v>
      </c>
      <c r="J1387" s="10"/>
      <c r="K1387" s="10"/>
      <c r="L1387" s="876">
        <f>'MD Rates'!E84</f>
        <v>3718</v>
      </c>
      <c r="M1387" s="10"/>
      <c r="N1387" s="10"/>
      <c r="O1387" s="221">
        <f>IF(P1387="Yes",'MD Rates'!$H$1,R1387)</f>
        <v>44652</v>
      </c>
      <c r="P1387" s="11" t="str">
        <f t="shared" ref="P1387:P1392" si="190">IF(I1387&lt;&gt;L1387,"Yes","No")</f>
        <v>No</v>
      </c>
      <c r="Q1387" s="10"/>
      <c r="R1387" s="221">
        <v>44652</v>
      </c>
      <c r="S1387" s="676"/>
      <c r="T1387" s="64"/>
      <c r="U1387" s="64"/>
      <c r="V1387" s="64"/>
    </row>
    <row r="1388" spans="1:22" ht="14.5" hidden="1" x14ac:dyDescent="0.35">
      <c r="A1388" s="747" t="s">
        <v>1013</v>
      </c>
      <c r="B1388" s="748" t="s">
        <v>1014</v>
      </c>
      <c r="C1388" s="629" t="s">
        <v>778</v>
      </c>
      <c r="D1388" s="747" t="s">
        <v>918</v>
      </c>
      <c r="E1388" s="10"/>
      <c r="F1388" s="747" t="s">
        <v>1103</v>
      </c>
      <c r="G1388" s="10"/>
      <c r="H1388" s="747">
        <v>4</v>
      </c>
      <c r="I1388" s="747">
        <v>2789</v>
      </c>
      <c r="J1388" s="10"/>
      <c r="K1388" s="10"/>
      <c r="L1388" s="876">
        <f>'MD Rates'!E85</f>
        <v>2789</v>
      </c>
      <c r="M1388" s="10"/>
      <c r="N1388" s="10"/>
      <c r="O1388" s="221">
        <f>IF(P1388="Yes",'MD Rates'!$H$1,R1388)</f>
        <v>44652</v>
      </c>
      <c r="P1388" s="11" t="str">
        <f t="shared" si="190"/>
        <v>No</v>
      </c>
      <c r="Q1388" s="10"/>
      <c r="R1388" s="221">
        <v>44652</v>
      </c>
      <c r="S1388" s="676"/>
      <c r="T1388" s="64"/>
      <c r="U1388" s="64"/>
      <c r="V1388" s="64"/>
    </row>
    <row r="1389" spans="1:22" ht="14.5" hidden="1" x14ac:dyDescent="0.35">
      <c r="A1389" s="747" t="s">
        <v>1013</v>
      </c>
      <c r="B1389" s="748" t="s">
        <v>1014</v>
      </c>
      <c r="C1389" s="629" t="s">
        <v>778</v>
      </c>
      <c r="D1389" s="747" t="s">
        <v>920</v>
      </c>
      <c r="E1389" s="10"/>
      <c r="F1389" s="747" t="s">
        <v>1103</v>
      </c>
      <c r="G1389" s="10"/>
      <c r="H1389" s="747">
        <v>3</v>
      </c>
      <c r="I1389" s="747">
        <v>3718</v>
      </c>
      <c r="J1389" s="10"/>
      <c r="K1389" s="10"/>
      <c r="L1389" s="876">
        <f>'MD Rates'!E84</f>
        <v>3718</v>
      </c>
      <c r="M1389" s="10"/>
      <c r="N1389" s="10"/>
      <c r="O1389" s="221">
        <f>IF(P1389="Yes",'MD Rates'!$H$1,R1389)</f>
        <v>44652</v>
      </c>
      <c r="P1389" s="11" t="str">
        <f t="shared" si="190"/>
        <v>No</v>
      </c>
      <c r="Q1389" s="10"/>
      <c r="R1389" s="221">
        <v>44652</v>
      </c>
      <c r="S1389" s="676"/>
      <c r="T1389" s="64"/>
      <c r="U1389" s="64"/>
      <c r="V1389" s="64"/>
    </row>
    <row r="1390" spans="1:22" ht="14.5" hidden="1" x14ac:dyDescent="0.35">
      <c r="A1390" s="747" t="s">
        <v>1013</v>
      </c>
      <c r="B1390" s="748" t="s">
        <v>1014</v>
      </c>
      <c r="C1390" s="629" t="s">
        <v>778</v>
      </c>
      <c r="D1390" s="747" t="s">
        <v>920</v>
      </c>
      <c r="E1390" s="10"/>
      <c r="F1390" s="747" t="s">
        <v>1103</v>
      </c>
      <c r="G1390" s="10"/>
      <c r="H1390" s="747">
        <v>4</v>
      </c>
      <c r="I1390" s="747">
        <v>2789</v>
      </c>
      <c r="J1390" s="10"/>
      <c r="K1390" s="10"/>
      <c r="L1390" s="876">
        <f>'MD Rates'!E85</f>
        <v>2789</v>
      </c>
      <c r="M1390" s="10"/>
      <c r="N1390" s="10"/>
      <c r="O1390" s="221">
        <f>IF(P1390="Yes",'MD Rates'!$H$1,R1390)</f>
        <v>44652</v>
      </c>
      <c r="P1390" s="11" t="str">
        <f t="shared" si="190"/>
        <v>No</v>
      </c>
      <c r="Q1390" s="10"/>
      <c r="R1390" s="221">
        <v>44652</v>
      </c>
      <c r="S1390" s="676"/>
      <c r="T1390" s="64"/>
      <c r="U1390" s="64"/>
      <c r="V1390" s="64"/>
    </row>
    <row r="1391" spans="1:22" ht="14.5" hidden="1" x14ac:dyDescent="0.35">
      <c r="A1391" s="747" t="s">
        <v>1013</v>
      </c>
      <c r="B1391" s="748" t="s">
        <v>1014</v>
      </c>
      <c r="C1391" s="629" t="s">
        <v>778</v>
      </c>
      <c r="D1391" s="747" t="s">
        <v>922</v>
      </c>
      <c r="E1391" s="10"/>
      <c r="F1391" s="747" t="s">
        <v>1103</v>
      </c>
      <c r="G1391" s="10"/>
      <c r="H1391" s="747">
        <v>3</v>
      </c>
      <c r="I1391" s="747">
        <v>3718</v>
      </c>
      <c r="J1391" s="10"/>
      <c r="K1391" s="10"/>
      <c r="L1391" s="876">
        <f>'MD Rates'!E84</f>
        <v>3718</v>
      </c>
      <c r="M1391" s="10"/>
      <c r="N1391" s="10"/>
      <c r="O1391" s="221">
        <f>IF(P1391="Yes",'MD Rates'!$H$1,R1391)</f>
        <v>44652</v>
      </c>
      <c r="P1391" s="11" t="str">
        <f t="shared" si="190"/>
        <v>No</v>
      </c>
      <c r="Q1391" s="10"/>
      <c r="R1391" s="221">
        <v>44652</v>
      </c>
      <c r="S1391" s="676"/>
      <c r="T1391" s="64"/>
      <c r="U1391" s="64"/>
      <c r="V1391" s="64"/>
    </row>
    <row r="1392" spans="1:22" ht="14.5" hidden="1" x14ac:dyDescent="0.35">
      <c r="A1392" s="747" t="s">
        <v>1013</v>
      </c>
      <c r="B1392" s="748" t="s">
        <v>1014</v>
      </c>
      <c r="C1392" s="629" t="s">
        <v>778</v>
      </c>
      <c r="D1392" s="747" t="s">
        <v>922</v>
      </c>
      <c r="E1392" s="10"/>
      <c r="F1392" s="747" t="s">
        <v>1103</v>
      </c>
      <c r="G1392" s="10"/>
      <c r="H1392" s="747">
        <v>4</v>
      </c>
      <c r="I1392" s="747">
        <v>2789</v>
      </c>
      <c r="J1392" s="10"/>
      <c r="K1392" s="10"/>
      <c r="L1392" s="876">
        <f>'MD Rates'!E85</f>
        <v>2789</v>
      </c>
      <c r="M1392" s="10"/>
      <c r="N1392" s="10"/>
      <c r="O1392" s="221">
        <f>IF(P1392="Yes",'MD Rates'!$H$1,R1392)</f>
        <v>44652</v>
      </c>
      <c r="P1392" s="11" t="str">
        <f t="shared" si="190"/>
        <v>No</v>
      </c>
      <c r="Q1392" s="10"/>
      <c r="R1392" s="221">
        <v>44652</v>
      </c>
      <c r="S1392" s="676"/>
      <c r="T1392" s="64"/>
      <c r="U1392" s="64"/>
      <c r="V1392" s="64"/>
    </row>
    <row r="1393" spans="1:22" ht="14.5" hidden="1" x14ac:dyDescent="0.35">
      <c r="A1393" s="747" t="s">
        <v>1013</v>
      </c>
      <c r="B1393" s="748" t="s">
        <v>1014</v>
      </c>
      <c r="C1393" s="629" t="s">
        <v>778</v>
      </c>
      <c r="D1393" s="747" t="s">
        <v>924</v>
      </c>
      <c r="E1393" s="10"/>
      <c r="F1393" s="747" t="s">
        <v>1103</v>
      </c>
      <c r="G1393" s="10"/>
      <c r="H1393" s="747">
        <v>3</v>
      </c>
      <c r="I1393" s="747">
        <v>3718</v>
      </c>
      <c r="J1393" s="10"/>
      <c r="K1393" s="10"/>
      <c r="L1393" s="876">
        <f>'MD Rates'!E84</f>
        <v>3718</v>
      </c>
      <c r="M1393" s="10"/>
      <c r="N1393" s="10"/>
      <c r="O1393" s="221">
        <f>IF(P1393="Yes",'MD Rates'!$H$1,R1393)</f>
        <v>44652</v>
      </c>
      <c r="P1393" s="11" t="str">
        <f t="shared" ref="P1393:P1396" si="191">IF(I1393&lt;&gt;L1393,"Yes","No")</f>
        <v>No</v>
      </c>
      <c r="Q1393" s="10"/>
      <c r="R1393" s="221">
        <v>44652</v>
      </c>
      <c r="S1393" s="676"/>
      <c r="T1393" s="64"/>
      <c r="U1393" s="64"/>
      <c r="V1393" s="64"/>
    </row>
    <row r="1394" spans="1:22" ht="14.5" hidden="1" x14ac:dyDescent="0.35">
      <c r="A1394" s="747" t="s">
        <v>1013</v>
      </c>
      <c r="B1394" s="748" t="s">
        <v>1014</v>
      </c>
      <c r="C1394" s="629" t="s">
        <v>778</v>
      </c>
      <c r="D1394" s="747" t="s">
        <v>924</v>
      </c>
      <c r="E1394" s="10"/>
      <c r="F1394" s="747" t="s">
        <v>1103</v>
      </c>
      <c r="G1394" s="10"/>
      <c r="H1394" s="747">
        <v>4</v>
      </c>
      <c r="I1394" s="747">
        <v>2789</v>
      </c>
      <c r="J1394" s="10"/>
      <c r="K1394" s="10"/>
      <c r="L1394" s="876">
        <f>'MD Rates'!E85</f>
        <v>2789</v>
      </c>
      <c r="M1394" s="10"/>
      <c r="N1394" s="10"/>
      <c r="O1394" s="221">
        <f>IF(P1394="Yes",'MD Rates'!$H$1,R1394)</f>
        <v>44652</v>
      </c>
      <c r="P1394" s="11" t="str">
        <f t="shared" si="191"/>
        <v>No</v>
      </c>
      <c r="Q1394" s="10"/>
      <c r="R1394" s="221">
        <v>44652</v>
      </c>
      <c r="S1394" s="676"/>
      <c r="T1394" s="64"/>
      <c r="U1394" s="64"/>
      <c r="V1394" s="64"/>
    </row>
    <row r="1395" spans="1:22" ht="14.5" hidden="1" x14ac:dyDescent="0.35">
      <c r="A1395" s="747" t="s">
        <v>1013</v>
      </c>
      <c r="B1395" s="748" t="s">
        <v>1014</v>
      </c>
      <c r="C1395" s="629" t="s">
        <v>778</v>
      </c>
      <c r="D1395" s="747" t="s">
        <v>926</v>
      </c>
      <c r="E1395" s="10"/>
      <c r="F1395" s="747" t="s">
        <v>1103</v>
      </c>
      <c r="G1395" s="10"/>
      <c r="H1395" s="747">
        <v>3</v>
      </c>
      <c r="I1395" s="747">
        <v>3718</v>
      </c>
      <c r="J1395" s="10"/>
      <c r="K1395" s="10"/>
      <c r="L1395" s="876">
        <f>'MD Rates'!E84</f>
        <v>3718</v>
      </c>
      <c r="M1395" s="10"/>
      <c r="N1395" s="10"/>
      <c r="O1395" s="221">
        <f>IF(P1395="Yes",'MD Rates'!$H$1,R1395)</f>
        <v>44652</v>
      </c>
      <c r="P1395" s="11" t="str">
        <f t="shared" si="191"/>
        <v>No</v>
      </c>
      <c r="Q1395" s="10"/>
      <c r="R1395" s="221">
        <v>44652</v>
      </c>
      <c r="S1395" s="676"/>
      <c r="T1395" s="64"/>
      <c r="U1395" s="64"/>
      <c r="V1395" s="64"/>
    </row>
    <row r="1396" spans="1:22" ht="14.5" hidden="1" x14ac:dyDescent="0.35">
      <c r="A1396" s="747" t="s">
        <v>1013</v>
      </c>
      <c r="B1396" s="748" t="s">
        <v>1014</v>
      </c>
      <c r="C1396" s="629" t="s">
        <v>778</v>
      </c>
      <c r="D1396" s="747" t="s">
        <v>926</v>
      </c>
      <c r="E1396" s="10"/>
      <c r="F1396" s="747" t="s">
        <v>1103</v>
      </c>
      <c r="G1396" s="10"/>
      <c r="H1396" s="747">
        <v>4</v>
      </c>
      <c r="I1396" s="747">
        <v>2789</v>
      </c>
      <c r="J1396" s="10"/>
      <c r="K1396" s="10"/>
      <c r="L1396" s="876">
        <f>'MD Rates'!E85</f>
        <v>2789</v>
      </c>
      <c r="M1396" s="10"/>
      <c r="N1396" s="10"/>
      <c r="O1396" s="221">
        <f>IF(P1396="Yes",'MD Rates'!$H$1,R1396)</f>
        <v>44652</v>
      </c>
      <c r="P1396" s="11" t="str">
        <f t="shared" si="191"/>
        <v>No</v>
      </c>
      <c r="Q1396" s="10"/>
      <c r="R1396" s="221">
        <v>44652</v>
      </c>
      <c r="S1396" s="676"/>
      <c r="T1396" s="64"/>
      <c r="U1396" s="64"/>
      <c r="V1396" s="64"/>
    </row>
    <row r="1397" spans="1:22" x14ac:dyDescent="0.25">
      <c r="A1397" s="264" t="s">
        <v>807</v>
      </c>
      <c r="B1397" s="682" t="s">
        <v>1014</v>
      </c>
      <c r="C1397" s="267" t="s">
        <v>778</v>
      </c>
      <c r="D1397" s="8"/>
      <c r="E1397" s="8"/>
      <c r="F1397" s="264" t="s">
        <v>808</v>
      </c>
      <c r="G1397" s="8"/>
      <c r="H1397" s="8"/>
      <c r="I1397" s="213">
        <v>59.59</v>
      </c>
      <c r="J1397" s="8"/>
      <c r="K1397" s="8"/>
      <c r="L1397" s="590">
        <f>'MD Rates'!H490</f>
        <v>62.27</v>
      </c>
      <c r="M1397" s="8"/>
      <c r="N1397" s="8"/>
      <c r="O1397" s="221">
        <f>IF(P1397="Yes",'MD Rates'!$H$1,R1397)</f>
        <v>44652</v>
      </c>
      <c r="P1397" s="9" t="str">
        <f t="shared" ref="P1397:P1442" si="192">IF(I1397&lt;&gt;L1397,"Yes","No")</f>
        <v>Yes</v>
      </c>
      <c r="Q1397" s="8"/>
      <c r="R1397" s="256">
        <v>44287</v>
      </c>
      <c r="T1397" s="64"/>
      <c r="U1397" s="64"/>
      <c r="V1397" s="64"/>
    </row>
    <row r="1398" spans="1:22" x14ac:dyDescent="0.25">
      <c r="A1398" s="264" t="s">
        <v>807</v>
      </c>
      <c r="B1398" s="682" t="s">
        <v>1014</v>
      </c>
      <c r="C1398" s="267" t="s">
        <v>778</v>
      </c>
      <c r="D1398" s="8"/>
      <c r="E1398" s="8"/>
      <c r="F1398" s="264" t="s">
        <v>809</v>
      </c>
      <c r="G1398" s="8"/>
      <c r="H1398" s="8"/>
      <c r="I1398" s="213">
        <v>145.97</v>
      </c>
      <c r="J1398" s="8"/>
      <c r="K1398" s="8"/>
      <c r="L1398" s="284">
        <f>'MD Rates'!H492</f>
        <v>152.54</v>
      </c>
      <c r="M1398" s="8"/>
      <c r="N1398" s="8"/>
      <c r="O1398" s="221">
        <f>IF(P1398="Yes",'MD Rates'!$H$1,R1398)</f>
        <v>44652</v>
      </c>
      <c r="P1398" s="9" t="str">
        <f t="shared" si="192"/>
        <v>Yes</v>
      </c>
      <c r="Q1398" s="8"/>
      <c r="R1398" s="256">
        <v>44287</v>
      </c>
      <c r="T1398" s="64"/>
      <c r="U1398" s="64"/>
      <c r="V1398" s="64"/>
    </row>
    <row r="1399" spans="1:22" x14ac:dyDescent="0.25">
      <c r="A1399" s="264" t="s">
        <v>807</v>
      </c>
      <c r="B1399" s="682" t="s">
        <v>1014</v>
      </c>
      <c r="C1399" s="225" t="s">
        <v>778</v>
      </c>
      <c r="D1399" s="10"/>
      <c r="E1399" s="10"/>
      <c r="F1399" s="100" t="s">
        <v>810</v>
      </c>
      <c r="G1399" s="10"/>
      <c r="H1399" s="10"/>
      <c r="I1399" s="63">
        <v>89.45</v>
      </c>
      <c r="J1399" s="10"/>
      <c r="K1399" s="10"/>
      <c r="L1399" s="262">
        <f>'MD Rates'!H489</f>
        <v>93.47</v>
      </c>
      <c r="M1399" s="10"/>
      <c r="N1399" s="10"/>
      <c r="O1399" s="221">
        <f>IF(P1399="Yes",'MD Rates'!$H$1,R1399)</f>
        <v>44652</v>
      </c>
      <c r="P1399" s="11" t="str">
        <f t="shared" si="192"/>
        <v>Yes</v>
      </c>
      <c r="Q1399" s="10"/>
      <c r="R1399" s="256">
        <v>44287</v>
      </c>
      <c r="T1399" s="64"/>
      <c r="U1399" s="64"/>
      <c r="V1399" s="64"/>
    </row>
    <row r="1400" spans="1:22" x14ac:dyDescent="0.25">
      <c r="A1400" s="264" t="s">
        <v>807</v>
      </c>
      <c r="B1400" s="682" t="s">
        <v>1014</v>
      </c>
      <c r="C1400" s="225" t="s">
        <v>778</v>
      </c>
      <c r="D1400" s="10"/>
      <c r="E1400" s="10"/>
      <c r="F1400" s="100" t="s">
        <v>811</v>
      </c>
      <c r="G1400" s="10"/>
      <c r="H1400" s="10"/>
      <c r="I1400" s="63">
        <v>44.3</v>
      </c>
      <c r="J1400" s="10"/>
      <c r="K1400" s="10"/>
      <c r="L1400" s="262">
        <f>'MD Rates'!H497</f>
        <v>46.3</v>
      </c>
      <c r="M1400" s="10"/>
      <c r="N1400" s="10"/>
      <c r="O1400" s="221">
        <f>IF(P1400="Yes",'MD Rates'!$H$1,R1400)</f>
        <v>44652</v>
      </c>
      <c r="P1400" s="11" t="str">
        <f t="shared" si="192"/>
        <v>Yes</v>
      </c>
      <c r="Q1400" s="10"/>
      <c r="R1400" s="256">
        <v>44287</v>
      </c>
      <c r="T1400" s="64"/>
      <c r="U1400" s="64"/>
      <c r="V1400" s="64"/>
    </row>
    <row r="1401" spans="1:22" x14ac:dyDescent="0.25">
      <c r="A1401" s="100" t="s">
        <v>807</v>
      </c>
      <c r="B1401" s="682" t="s">
        <v>1014</v>
      </c>
      <c r="C1401" s="225" t="s">
        <v>778</v>
      </c>
      <c r="D1401" s="10"/>
      <c r="E1401" s="10"/>
      <c r="F1401" s="100" t="s">
        <v>812</v>
      </c>
      <c r="G1401" s="10"/>
      <c r="H1401" s="10"/>
      <c r="I1401" s="63">
        <v>145.97</v>
      </c>
      <c r="J1401" s="10"/>
      <c r="K1401" s="10"/>
      <c r="L1401" s="262">
        <f>'MD Rates'!H498</f>
        <v>152.54</v>
      </c>
      <c r="M1401" s="10"/>
      <c r="N1401" s="10"/>
      <c r="O1401" s="221">
        <f>IF(P1401="Yes",'MD Rates'!$H$1,R1401)</f>
        <v>44652</v>
      </c>
      <c r="P1401" s="11" t="str">
        <f t="shared" si="192"/>
        <v>Yes</v>
      </c>
      <c r="Q1401" s="10"/>
      <c r="R1401" s="256">
        <v>44287</v>
      </c>
      <c r="T1401" s="64"/>
      <c r="U1401" s="64"/>
      <c r="V1401" s="64"/>
    </row>
    <row r="1402" spans="1:22" x14ac:dyDescent="0.25">
      <c r="A1402" s="264" t="s">
        <v>807</v>
      </c>
      <c r="B1402" s="682" t="s">
        <v>1014</v>
      </c>
      <c r="C1402" s="225" t="s">
        <v>778</v>
      </c>
      <c r="D1402" s="10"/>
      <c r="E1402" s="10"/>
      <c r="F1402" s="100" t="s">
        <v>813</v>
      </c>
      <c r="G1402" s="10"/>
      <c r="H1402" s="10"/>
      <c r="I1402" s="63">
        <v>66.84</v>
      </c>
      <c r="J1402" s="10"/>
      <c r="K1402" s="10"/>
      <c r="L1402" s="262">
        <f>'MD Rates'!H496</f>
        <v>69.849999999999994</v>
      </c>
      <c r="M1402" s="10"/>
      <c r="N1402" s="10"/>
      <c r="O1402" s="221">
        <f>IF(P1402="Yes",'MD Rates'!$H$1,R1402)</f>
        <v>44652</v>
      </c>
      <c r="P1402" s="11" t="str">
        <f t="shared" si="192"/>
        <v>Yes</v>
      </c>
      <c r="Q1402" s="10"/>
      <c r="R1402" s="256">
        <v>44287</v>
      </c>
      <c r="T1402" s="64"/>
      <c r="U1402" s="64"/>
      <c r="V1402" s="64"/>
    </row>
    <row r="1403" spans="1:22" x14ac:dyDescent="0.25">
      <c r="A1403" s="100" t="s">
        <v>807</v>
      </c>
      <c r="B1403" s="682" t="s">
        <v>1014</v>
      </c>
      <c r="C1403" s="225" t="s">
        <v>778</v>
      </c>
      <c r="D1403" s="10"/>
      <c r="E1403" s="10"/>
      <c r="F1403" s="100" t="s">
        <v>814</v>
      </c>
      <c r="G1403" s="10"/>
      <c r="H1403" s="10"/>
      <c r="I1403" s="63">
        <v>44.3</v>
      </c>
      <c r="J1403" s="10"/>
      <c r="K1403" s="10"/>
      <c r="L1403" s="262">
        <f>'MD Rates'!H487</f>
        <v>46.3</v>
      </c>
      <c r="M1403" s="10"/>
      <c r="N1403" s="10"/>
      <c r="O1403" s="221">
        <f>IF(P1403="Yes",'MD Rates'!$H$1,R1403)</f>
        <v>44652</v>
      </c>
      <c r="P1403" s="11" t="str">
        <f t="shared" si="192"/>
        <v>Yes</v>
      </c>
      <c r="Q1403" s="10"/>
      <c r="R1403" s="256">
        <v>44287</v>
      </c>
      <c r="T1403" s="64"/>
      <c r="U1403" s="64"/>
      <c r="V1403" s="64"/>
    </row>
    <row r="1404" spans="1:22" x14ac:dyDescent="0.25">
      <c r="A1404" s="100" t="s">
        <v>807</v>
      </c>
      <c r="B1404" s="682" t="s">
        <v>1014</v>
      </c>
      <c r="C1404" s="225" t="s">
        <v>778</v>
      </c>
      <c r="D1404" s="10"/>
      <c r="E1404" s="10"/>
      <c r="F1404" s="100" t="s">
        <v>815</v>
      </c>
      <c r="G1404" s="10"/>
      <c r="H1404" s="10"/>
      <c r="I1404" s="63">
        <v>104.07</v>
      </c>
      <c r="J1404" s="10"/>
      <c r="K1404" s="10"/>
      <c r="L1404" s="262">
        <f>'MD Rates'!H491</f>
        <v>108.76</v>
      </c>
      <c r="M1404" s="10"/>
      <c r="N1404" s="10"/>
      <c r="O1404" s="221">
        <f>IF(P1404="Yes",'MD Rates'!$H$1,R1404)</f>
        <v>44652</v>
      </c>
      <c r="P1404" s="11" t="str">
        <f t="shared" si="192"/>
        <v>Yes</v>
      </c>
      <c r="Q1404" s="10"/>
      <c r="R1404" s="256">
        <v>44287</v>
      </c>
      <c r="T1404" s="64"/>
      <c r="U1404" s="64"/>
      <c r="V1404" s="64"/>
    </row>
    <row r="1405" spans="1:22" x14ac:dyDescent="0.25">
      <c r="A1405" s="100" t="s">
        <v>807</v>
      </c>
      <c r="B1405" s="682" t="s">
        <v>1014</v>
      </c>
      <c r="C1405" s="225" t="s">
        <v>778</v>
      </c>
      <c r="D1405" s="10"/>
      <c r="E1405" s="10"/>
      <c r="F1405" s="100" t="s">
        <v>816</v>
      </c>
      <c r="G1405" s="10"/>
      <c r="H1405" s="10"/>
      <c r="I1405" s="63">
        <v>66.84</v>
      </c>
      <c r="J1405" s="10"/>
      <c r="K1405" s="10"/>
      <c r="L1405" s="262">
        <f>'MD Rates'!H486</f>
        <v>69.849999999999994</v>
      </c>
      <c r="M1405" s="10"/>
      <c r="N1405" s="10"/>
      <c r="O1405" s="221">
        <f>IF(P1405="Yes",'MD Rates'!$H$1,R1405)</f>
        <v>44652</v>
      </c>
      <c r="P1405" s="11" t="str">
        <f t="shared" si="192"/>
        <v>Yes</v>
      </c>
      <c r="Q1405" s="10"/>
      <c r="R1405" s="256">
        <v>44287</v>
      </c>
      <c r="T1405" s="64"/>
      <c r="U1405" s="64"/>
      <c r="V1405" s="64"/>
    </row>
    <row r="1406" spans="1:22" x14ac:dyDescent="0.25">
      <c r="A1406" s="103" t="s">
        <v>807</v>
      </c>
      <c r="B1406" s="682" t="s">
        <v>1014</v>
      </c>
      <c r="C1406" s="227" t="s">
        <v>779</v>
      </c>
      <c r="D1406" s="103"/>
      <c r="E1406" s="103"/>
      <c r="F1406" s="100" t="s">
        <v>808</v>
      </c>
      <c r="G1406" s="10"/>
      <c r="H1406" s="10"/>
      <c r="I1406" s="63">
        <v>59.59</v>
      </c>
      <c r="J1406" s="10"/>
      <c r="K1406" s="10"/>
      <c r="L1406" s="559">
        <f t="shared" ref="L1406:L1413" si="193">L1397</f>
        <v>62.27</v>
      </c>
      <c r="M1406" s="10"/>
      <c r="N1406" s="10"/>
      <c r="O1406" s="221">
        <f>IF(P1406="Yes",'MD Rates'!$H$1,R1406)</f>
        <v>44652</v>
      </c>
      <c r="P1406" s="11" t="str">
        <f t="shared" si="192"/>
        <v>Yes</v>
      </c>
      <c r="Q1406" s="10"/>
      <c r="R1406" s="256">
        <v>44287</v>
      </c>
      <c r="T1406" s="64"/>
      <c r="U1406" s="64"/>
      <c r="V1406" s="64"/>
    </row>
    <row r="1407" spans="1:22" x14ac:dyDescent="0.25">
      <c r="A1407" s="103" t="s">
        <v>807</v>
      </c>
      <c r="B1407" s="682" t="s">
        <v>1014</v>
      </c>
      <c r="C1407" s="227" t="s">
        <v>779</v>
      </c>
      <c r="D1407" s="103"/>
      <c r="E1407" s="103"/>
      <c r="F1407" s="100" t="s">
        <v>809</v>
      </c>
      <c r="G1407" s="10"/>
      <c r="H1407" s="10"/>
      <c r="I1407" s="63">
        <v>145.97</v>
      </c>
      <c r="J1407" s="10"/>
      <c r="K1407" s="10"/>
      <c r="L1407" s="262">
        <f t="shared" si="193"/>
        <v>152.54</v>
      </c>
      <c r="M1407" s="10"/>
      <c r="N1407" s="10"/>
      <c r="O1407" s="221">
        <f>IF(P1407="Yes",'MD Rates'!$H$1,R1407)</f>
        <v>44652</v>
      </c>
      <c r="P1407" s="11" t="str">
        <f t="shared" si="192"/>
        <v>Yes</v>
      </c>
      <c r="Q1407" s="10"/>
      <c r="R1407" s="256">
        <v>44287</v>
      </c>
      <c r="T1407" s="64"/>
      <c r="U1407" s="64"/>
      <c r="V1407" s="64"/>
    </row>
    <row r="1408" spans="1:22" x14ac:dyDescent="0.25">
      <c r="A1408" s="103" t="s">
        <v>807</v>
      </c>
      <c r="B1408" s="682" t="s">
        <v>1014</v>
      </c>
      <c r="C1408" s="227" t="s">
        <v>779</v>
      </c>
      <c r="D1408" s="103"/>
      <c r="E1408" s="103"/>
      <c r="F1408" s="100" t="s">
        <v>810</v>
      </c>
      <c r="G1408" s="10"/>
      <c r="H1408" s="10"/>
      <c r="I1408" s="63">
        <v>89.45</v>
      </c>
      <c r="J1408" s="10"/>
      <c r="K1408" s="10"/>
      <c r="L1408" s="262">
        <f t="shared" si="193"/>
        <v>93.47</v>
      </c>
      <c r="M1408" s="10"/>
      <c r="N1408" s="10"/>
      <c r="O1408" s="221">
        <f>IF(P1408="Yes",'MD Rates'!$H$1,R1408)</f>
        <v>44652</v>
      </c>
      <c r="P1408" s="11" t="str">
        <f t="shared" si="192"/>
        <v>Yes</v>
      </c>
      <c r="Q1408" s="10"/>
      <c r="R1408" s="256">
        <v>44287</v>
      </c>
      <c r="T1408" s="64"/>
      <c r="U1408" s="64"/>
      <c r="V1408" s="64"/>
    </row>
    <row r="1409" spans="1:22" x14ac:dyDescent="0.25">
      <c r="A1409" s="263" t="s">
        <v>807</v>
      </c>
      <c r="B1409" s="682" t="s">
        <v>1014</v>
      </c>
      <c r="C1409" s="227" t="s">
        <v>779</v>
      </c>
      <c r="D1409" s="103"/>
      <c r="E1409" s="103"/>
      <c r="F1409" s="100" t="s">
        <v>811</v>
      </c>
      <c r="G1409" s="10"/>
      <c r="H1409" s="10"/>
      <c r="I1409" s="63">
        <v>44.3</v>
      </c>
      <c r="J1409" s="10"/>
      <c r="K1409" s="10"/>
      <c r="L1409" s="262">
        <f t="shared" si="193"/>
        <v>46.3</v>
      </c>
      <c r="M1409" s="10"/>
      <c r="N1409" s="10"/>
      <c r="O1409" s="221">
        <f>IF(P1409="Yes",'MD Rates'!$H$1,R1409)</f>
        <v>44652</v>
      </c>
      <c r="P1409" s="11" t="str">
        <f t="shared" si="192"/>
        <v>Yes</v>
      </c>
      <c r="Q1409" s="10"/>
      <c r="R1409" s="256">
        <v>44287</v>
      </c>
      <c r="T1409" s="64"/>
      <c r="U1409" s="64"/>
      <c r="V1409" s="64"/>
    </row>
    <row r="1410" spans="1:22" x14ac:dyDescent="0.25">
      <c r="A1410" s="103" t="s">
        <v>807</v>
      </c>
      <c r="B1410" s="682" t="s">
        <v>1014</v>
      </c>
      <c r="C1410" s="227" t="s">
        <v>779</v>
      </c>
      <c r="D1410" s="103"/>
      <c r="E1410" s="103"/>
      <c r="F1410" s="100" t="s">
        <v>812</v>
      </c>
      <c r="G1410" s="10"/>
      <c r="H1410" s="10"/>
      <c r="I1410" s="63">
        <v>145.97</v>
      </c>
      <c r="J1410" s="10"/>
      <c r="K1410" s="10"/>
      <c r="L1410" s="262">
        <f t="shared" si="193"/>
        <v>152.54</v>
      </c>
      <c r="M1410" s="10"/>
      <c r="N1410" s="10"/>
      <c r="O1410" s="221">
        <f>IF(P1410="Yes",'MD Rates'!$H$1,R1410)</f>
        <v>44652</v>
      </c>
      <c r="P1410" s="11" t="str">
        <f t="shared" si="192"/>
        <v>Yes</v>
      </c>
      <c r="Q1410" s="10"/>
      <c r="R1410" s="256">
        <v>44287</v>
      </c>
      <c r="T1410" s="64"/>
      <c r="U1410" s="64"/>
      <c r="V1410" s="64"/>
    </row>
    <row r="1411" spans="1:22" x14ac:dyDescent="0.25">
      <c r="A1411" s="103" t="s">
        <v>807</v>
      </c>
      <c r="B1411" s="682" t="s">
        <v>1014</v>
      </c>
      <c r="C1411" s="227" t="s">
        <v>779</v>
      </c>
      <c r="D1411" s="103"/>
      <c r="E1411" s="103"/>
      <c r="F1411" s="100" t="s">
        <v>813</v>
      </c>
      <c r="G1411" s="10"/>
      <c r="H1411" s="10"/>
      <c r="I1411" s="63">
        <v>66.84</v>
      </c>
      <c r="J1411" s="10"/>
      <c r="K1411" s="10"/>
      <c r="L1411" s="262">
        <f t="shared" si="193"/>
        <v>69.849999999999994</v>
      </c>
      <c r="M1411" s="10"/>
      <c r="N1411" s="10"/>
      <c r="O1411" s="221">
        <f>IF(P1411="Yes",'MD Rates'!$H$1,R1411)</f>
        <v>44652</v>
      </c>
      <c r="P1411" s="11" t="str">
        <f t="shared" si="192"/>
        <v>Yes</v>
      </c>
      <c r="Q1411" s="10"/>
      <c r="R1411" s="256">
        <v>44287</v>
      </c>
      <c r="T1411" s="64"/>
      <c r="U1411" s="64"/>
      <c r="V1411" s="64"/>
    </row>
    <row r="1412" spans="1:22" x14ac:dyDescent="0.25">
      <c r="A1412" s="103" t="s">
        <v>807</v>
      </c>
      <c r="B1412" s="682" t="s">
        <v>1014</v>
      </c>
      <c r="C1412" s="227" t="s">
        <v>779</v>
      </c>
      <c r="D1412" s="103"/>
      <c r="E1412" s="103"/>
      <c r="F1412" s="100" t="s">
        <v>814</v>
      </c>
      <c r="G1412" s="10"/>
      <c r="H1412" s="10"/>
      <c r="I1412" s="63">
        <v>44.3</v>
      </c>
      <c r="J1412" s="10"/>
      <c r="K1412" s="10"/>
      <c r="L1412" s="262">
        <f t="shared" si="193"/>
        <v>46.3</v>
      </c>
      <c r="M1412" s="10"/>
      <c r="N1412" s="10"/>
      <c r="O1412" s="221">
        <f>IF(P1412="Yes",'MD Rates'!$H$1,R1412)</f>
        <v>44652</v>
      </c>
      <c r="P1412" s="11" t="str">
        <f t="shared" si="192"/>
        <v>Yes</v>
      </c>
      <c r="Q1412" s="10"/>
      <c r="R1412" s="256">
        <v>44287</v>
      </c>
      <c r="T1412" s="64"/>
      <c r="U1412" s="64"/>
      <c r="V1412" s="64"/>
    </row>
    <row r="1413" spans="1:22" x14ac:dyDescent="0.25">
      <c r="A1413" s="103" t="s">
        <v>807</v>
      </c>
      <c r="B1413" s="682" t="s">
        <v>1014</v>
      </c>
      <c r="C1413" s="227" t="s">
        <v>779</v>
      </c>
      <c r="D1413" s="103"/>
      <c r="E1413" s="103"/>
      <c r="F1413" s="100" t="s">
        <v>815</v>
      </c>
      <c r="G1413" s="10"/>
      <c r="H1413" s="10"/>
      <c r="I1413" s="63">
        <v>104.07</v>
      </c>
      <c r="J1413" s="10"/>
      <c r="K1413" s="10"/>
      <c r="L1413" s="262">
        <f t="shared" si="193"/>
        <v>108.76</v>
      </c>
      <c r="M1413" s="10"/>
      <c r="N1413" s="10"/>
      <c r="O1413" s="221">
        <f>IF(P1413="Yes",'MD Rates'!$H$1,R1413)</f>
        <v>44652</v>
      </c>
      <c r="P1413" s="11" t="str">
        <f t="shared" si="192"/>
        <v>Yes</v>
      </c>
      <c r="Q1413" s="10"/>
      <c r="R1413" s="256">
        <v>44287</v>
      </c>
      <c r="T1413" s="64"/>
      <c r="U1413" s="64"/>
      <c r="V1413" s="64"/>
    </row>
    <row r="1414" spans="1:22" x14ac:dyDescent="0.25">
      <c r="A1414" s="103" t="s">
        <v>807</v>
      </c>
      <c r="B1414" s="682" t="s">
        <v>1014</v>
      </c>
      <c r="C1414" s="227" t="s">
        <v>779</v>
      </c>
      <c r="D1414" s="103"/>
      <c r="E1414" s="103"/>
      <c r="F1414" s="100" t="s">
        <v>816</v>
      </c>
      <c r="G1414" s="10"/>
      <c r="H1414" s="10"/>
      <c r="I1414" s="63">
        <v>66.84</v>
      </c>
      <c r="J1414" s="10"/>
      <c r="K1414" s="10"/>
      <c r="L1414" s="262">
        <f>L1402</f>
        <v>69.849999999999994</v>
      </c>
      <c r="M1414" s="10"/>
      <c r="N1414" s="10"/>
      <c r="O1414" s="221">
        <f>IF(P1414="Yes",'MD Rates'!$H$1,R1414)</f>
        <v>44652</v>
      </c>
      <c r="P1414" s="11" t="str">
        <f t="shared" si="192"/>
        <v>Yes</v>
      </c>
      <c r="Q1414" s="10"/>
      <c r="R1414" s="256">
        <v>44287</v>
      </c>
      <c r="T1414" s="64"/>
      <c r="U1414" s="64"/>
      <c r="V1414" s="64"/>
    </row>
    <row r="1415" spans="1:22" x14ac:dyDescent="0.25">
      <c r="A1415" s="272" t="s">
        <v>817</v>
      </c>
      <c r="B1415" s="682" t="s">
        <v>1014</v>
      </c>
      <c r="C1415" s="225" t="s">
        <v>778</v>
      </c>
      <c r="D1415" s="10"/>
      <c r="E1415" s="10"/>
      <c r="F1415" t="s">
        <v>808</v>
      </c>
      <c r="G1415" s="10"/>
      <c r="H1415" s="10"/>
      <c r="I1415" s="63">
        <v>59.59</v>
      </c>
      <c r="J1415" s="10"/>
      <c r="K1415" s="10"/>
      <c r="L1415" s="262">
        <f t="shared" ref="L1415:L1423" si="194">L1406</f>
        <v>62.27</v>
      </c>
      <c r="M1415" s="10"/>
      <c r="N1415" s="10"/>
      <c r="O1415" s="221">
        <f>IF(P1415="Yes",'MD Rates'!$H$1,R1415)</f>
        <v>44652</v>
      </c>
      <c r="P1415" s="11" t="str">
        <f t="shared" si="192"/>
        <v>Yes</v>
      </c>
      <c r="Q1415" s="10"/>
      <c r="R1415" s="256">
        <v>44287</v>
      </c>
      <c r="T1415" s="64"/>
      <c r="U1415" s="64"/>
      <c r="V1415" s="64"/>
    </row>
    <row r="1416" spans="1:22" x14ac:dyDescent="0.25">
      <c r="A1416" s="272" t="s">
        <v>817</v>
      </c>
      <c r="B1416" s="682" t="s">
        <v>1014</v>
      </c>
      <c r="C1416" s="225" t="s">
        <v>778</v>
      </c>
      <c r="D1416" s="10"/>
      <c r="E1416" s="10"/>
      <c r="F1416" t="s">
        <v>809</v>
      </c>
      <c r="G1416" s="10"/>
      <c r="H1416" s="10"/>
      <c r="I1416" s="63">
        <v>145.97</v>
      </c>
      <c r="J1416" s="10"/>
      <c r="K1416" s="10"/>
      <c r="L1416" s="262">
        <f t="shared" si="194"/>
        <v>152.54</v>
      </c>
      <c r="M1416" s="10"/>
      <c r="N1416" s="10"/>
      <c r="O1416" s="221">
        <f>IF(P1416="Yes",'MD Rates'!$H$1,R1416)</f>
        <v>44652</v>
      </c>
      <c r="P1416" s="11" t="str">
        <f t="shared" si="192"/>
        <v>Yes</v>
      </c>
      <c r="Q1416" s="10"/>
      <c r="R1416" s="256">
        <v>44287</v>
      </c>
      <c r="T1416" s="64"/>
      <c r="U1416" s="64"/>
      <c r="V1416" s="64"/>
    </row>
    <row r="1417" spans="1:22" x14ac:dyDescent="0.25">
      <c r="A1417" s="272" t="s">
        <v>817</v>
      </c>
      <c r="B1417" s="682" t="s">
        <v>1014</v>
      </c>
      <c r="C1417" s="225" t="s">
        <v>778</v>
      </c>
      <c r="D1417" s="10"/>
      <c r="E1417" s="10"/>
      <c r="F1417" t="s">
        <v>810</v>
      </c>
      <c r="G1417" s="10"/>
      <c r="H1417" s="10"/>
      <c r="I1417" s="63">
        <v>89.45</v>
      </c>
      <c r="J1417" s="10"/>
      <c r="K1417" s="10"/>
      <c r="L1417" s="262">
        <f t="shared" si="194"/>
        <v>93.47</v>
      </c>
      <c r="M1417" s="10"/>
      <c r="N1417" s="10"/>
      <c r="O1417" s="221">
        <f>IF(P1417="Yes",'MD Rates'!$H$1,R1417)</f>
        <v>44652</v>
      </c>
      <c r="P1417" s="11" t="str">
        <f t="shared" si="192"/>
        <v>Yes</v>
      </c>
      <c r="Q1417" s="10"/>
      <c r="R1417" s="256">
        <v>44287</v>
      </c>
      <c r="T1417" s="64"/>
      <c r="U1417" s="64"/>
      <c r="V1417" s="64"/>
    </row>
    <row r="1418" spans="1:22" x14ac:dyDescent="0.25">
      <c r="A1418" s="272" t="s">
        <v>817</v>
      </c>
      <c r="B1418" s="682" t="s">
        <v>1014</v>
      </c>
      <c r="C1418" s="225" t="s">
        <v>778</v>
      </c>
      <c r="D1418" s="10"/>
      <c r="E1418" s="10"/>
      <c r="F1418" t="s">
        <v>811</v>
      </c>
      <c r="G1418" s="10"/>
      <c r="H1418" s="10"/>
      <c r="I1418" s="63">
        <v>44.3</v>
      </c>
      <c r="J1418" s="10"/>
      <c r="K1418" s="10"/>
      <c r="L1418" s="262">
        <f t="shared" si="194"/>
        <v>46.3</v>
      </c>
      <c r="M1418" s="10"/>
      <c r="N1418" s="10"/>
      <c r="O1418" s="221">
        <f>IF(P1418="Yes",'MD Rates'!$H$1,R1418)</f>
        <v>44652</v>
      </c>
      <c r="P1418" s="11" t="str">
        <f t="shared" si="192"/>
        <v>Yes</v>
      </c>
      <c r="Q1418" s="10"/>
      <c r="R1418" s="256">
        <v>44287</v>
      </c>
      <c r="T1418" s="64"/>
      <c r="U1418" s="64"/>
      <c r="V1418" s="64"/>
    </row>
    <row r="1419" spans="1:22" x14ac:dyDescent="0.25">
      <c r="A1419" s="272" t="s">
        <v>817</v>
      </c>
      <c r="B1419" s="682" t="s">
        <v>1014</v>
      </c>
      <c r="C1419" s="225" t="s">
        <v>778</v>
      </c>
      <c r="D1419" s="10"/>
      <c r="E1419" s="10"/>
      <c r="F1419" t="s">
        <v>812</v>
      </c>
      <c r="G1419" s="10"/>
      <c r="H1419" s="10"/>
      <c r="I1419" s="63">
        <v>145.97</v>
      </c>
      <c r="J1419" s="10"/>
      <c r="K1419" s="10"/>
      <c r="L1419" s="262">
        <f t="shared" si="194"/>
        <v>152.54</v>
      </c>
      <c r="M1419" s="10"/>
      <c r="N1419" s="10"/>
      <c r="O1419" s="221">
        <f>IF(P1419="Yes",'MD Rates'!$H$1,R1419)</f>
        <v>44652</v>
      </c>
      <c r="P1419" s="11" t="str">
        <f t="shared" si="192"/>
        <v>Yes</v>
      </c>
      <c r="Q1419" s="10"/>
      <c r="R1419" s="256">
        <v>44287</v>
      </c>
      <c r="T1419" s="64"/>
      <c r="U1419" s="64"/>
      <c r="V1419" s="64"/>
    </row>
    <row r="1420" spans="1:22" x14ac:dyDescent="0.25">
      <c r="A1420" s="272" t="s">
        <v>817</v>
      </c>
      <c r="B1420" s="682" t="s">
        <v>1014</v>
      </c>
      <c r="C1420" s="225" t="s">
        <v>778</v>
      </c>
      <c r="D1420" s="10"/>
      <c r="E1420" s="10"/>
      <c r="F1420" t="s">
        <v>813</v>
      </c>
      <c r="G1420" s="10"/>
      <c r="H1420" s="10"/>
      <c r="I1420" s="63">
        <v>66.84</v>
      </c>
      <c r="J1420" s="10"/>
      <c r="K1420" s="10"/>
      <c r="L1420" s="262">
        <f t="shared" si="194"/>
        <v>69.849999999999994</v>
      </c>
      <c r="M1420" s="10"/>
      <c r="N1420" s="10"/>
      <c r="O1420" s="221">
        <f>IF(P1420="Yes",'MD Rates'!$H$1,R1420)</f>
        <v>44652</v>
      </c>
      <c r="P1420" s="11" t="str">
        <f t="shared" si="192"/>
        <v>Yes</v>
      </c>
      <c r="Q1420" s="10"/>
      <c r="R1420" s="256">
        <v>44287</v>
      </c>
      <c r="T1420" s="64"/>
      <c r="U1420" s="64"/>
      <c r="V1420" s="64"/>
    </row>
    <row r="1421" spans="1:22" x14ac:dyDescent="0.25">
      <c r="A1421" s="272" t="s">
        <v>817</v>
      </c>
      <c r="B1421" s="682" t="s">
        <v>1014</v>
      </c>
      <c r="C1421" s="225" t="s">
        <v>778</v>
      </c>
      <c r="D1421" s="10"/>
      <c r="E1421" s="10"/>
      <c r="F1421" t="s">
        <v>814</v>
      </c>
      <c r="G1421" s="10"/>
      <c r="H1421" s="10"/>
      <c r="I1421" s="63">
        <v>44.3</v>
      </c>
      <c r="J1421" s="10"/>
      <c r="K1421" s="10"/>
      <c r="L1421" s="262">
        <f t="shared" si="194"/>
        <v>46.3</v>
      </c>
      <c r="M1421" s="10"/>
      <c r="N1421" s="10"/>
      <c r="O1421" s="221">
        <f>IF(P1421="Yes",'MD Rates'!$H$1,R1421)</f>
        <v>44652</v>
      </c>
      <c r="P1421" s="11" t="str">
        <f t="shared" si="192"/>
        <v>Yes</v>
      </c>
      <c r="Q1421" s="10"/>
      <c r="R1421" s="256">
        <v>44287</v>
      </c>
      <c r="T1421" s="64"/>
      <c r="U1421" s="64"/>
      <c r="V1421" s="64"/>
    </row>
    <row r="1422" spans="1:22" x14ac:dyDescent="0.25">
      <c r="A1422" s="272" t="s">
        <v>817</v>
      </c>
      <c r="B1422" s="682" t="s">
        <v>1014</v>
      </c>
      <c r="C1422" s="225" t="s">
        <v>778</v>
      </c>
      <c r="D1422" s="10"/>
      <c r="E1422" s="10"/>
      <c r="F1422" t="s">
        <v>815</v>
      </c>
      <c r="G1422" s="10"/>
      <c r="H1422" s="10"/>
      <c r="I1422" s="63">
        <v>104.07</v>
      </c>
      <c r="J1422" s="10"/>
      <c r="K1422" s="10"/>
      <c r="L1422" s="262">
        <f t="shared" si="194"/>
        <v>108.76</v>
      </c>
      <c r="M1422" s="10"/>
      <c r="N1422" s="10"/>
      <c r="O1422" s="221">
        <f>IF(P1422="Yes",'MD Rates'!$H$1,R1422)</f>
        <v>44652</v>
      </c>
      <c r="P1422" s="11" t="str">
        <f t="shared" si="192"/>
        <v>Yes</v>
      </c>
      <c r="Q1422" s="10"/>
      <c r="R1422" s="256">
        <v>44287</v>
      </c>
      <c r="T1422" s="64"/>
      <c r="U1422" s="64"/>
      <c r="V1422" s="64"/>
    </row>
    <row r="1423" spans="1:22" x14ac:dyDescent="0.25">
      <c r="A1423" s="272" t="s">
        <v>817</v>
      </c>
      <c r="B1423" s="682" t="s">
        <v>1014</v>
      </c>
      <c r="C1423" s="225" t="s">
        <v>778</v>
      </c>
      <c r="D1423" s="10"/>
      <c r="E1423" s="10"/>
      <c r="F1423" t="s">
        <v>816</v>
      </c>
      <c r="G1423" s="10"/>
      <c r="H1423" s="10"/>
      <c r="I1423" s="63">
        <v>66.84</v>
      </c>
      <c r="J1423" s="10"/>
      <c r="K1423" s="10"/>
      <c r="L1423" s="262">
        <f t="shared" si="194"/>
        <v>69.849999999999994</v>
      </c>
      <c r="M1423" s="10"/>
      <c r="N1423" s="10"/>
      <c r="O1423" s="221">
        <f>IF(P1423="Yes",'MD Rates'!$H$1,R1423)</f>
        <v>44652</v>
      </c>
      <c r="P1423" s="11" t="str">
        <f t="shared" si="192"/>
        <v>Yes</v>
      </c>
      <c r="Q1423" s="10"/>
      <c r="R1423" s="256">
        <v>44287</v>
      </c>
      <c r="T1423" s="64"/>
      <c r="U1423" s="64"/>
      <c r="V1423" s="64"/>
    </row>
    <row r="1424" spans="1:22" x14ac:dyDescent="0.25">
      <c r="A1424" s="103" t="s">
        <v>817</v>
      </c>
      <c r="B1424" s="682" t="s">
        <v>1014</v>
      </c>
      <c r="C1424" s="227" t="s">
        <v>779</v>
      </c>
      <c r="D1424" s="103"/>
      <c r="E1424" s="103"/>
      <c r="F1424" t="s">
        <v>808</v>
      </c>
      <c r="G1424" s="10"/>
      <c r="H1424" s="10"/>
      <c r="I1424" s="63">
        <v>59.59</v>
      </c>
      <c r="J1424" s="10"/>
      <c r="K1424" s="10"/>
      <c r="L1424" s="262">
        <f t="shared" ref="L1424:L1432" si="195">L1415</f>
        <v>62.27</v>
      </c>
      <c r="M1424" s="10"/>
      <c r="N1424" s="10"/>
      <c r="O1424" s="221">
        <f>IF(P1424="Yes",'MD Rates'!$H$1,R1424)</f>
        <v>44652</v>
      </c>
      <c r="P1424" s="11" t="str">
        <f t="shared" si="192"/>
        <v>Yes</v>
      </c>
      <c r="Q1424" s="10"/>
      <c r="R1424" s="256">
        <v>44287</v>
      </c>
      <c r="T1424" s="64"/>
      <c r="U1424" s="64"/>
      <c r="V1424" s="64"/>
    </row>
    <row r="1425" spans="1:22" x14ac:dyDescent="0.25">
      <c r="A1425" s="263" t="s">
        <v>817</v>
      </c>
      <c r="B1425" s="682" t="s">
        <v>1014</v>
      </c>
      <c r="C1425" s="227" t="s">
        <v>779</v>
      </c>
      <c r="D1425" s="103"/>
      <c r="E1425" s="103"/>
      <c r="F1425" t="s">
        <v>809</v>
      </c>
      <c r="G1425" s="10"/>
      <c r="H1425" s="10"/>
      <c r="I1425" s="63">
        <v>145.97</v>
      </c>
      <c r="J1425" s="10"/>
      <c r="K1425" s="10"/>
      <c r="L1425" s="262">
        <f t="shared" si="195"/>
        <v>152.54</v>
      </c>
      <c r="M1425" s="10"/>
      <c r="N1425" s="10"/>
      <c r="O1425" s="221">
        <f>IF(P1425="Yes",'MD Rates'!$H$1,R1425)</f>
        <v>44652</v>
      </c>
      <c r="P1425" s="11" t="str">
        <f t="shared" si="192"/>
        <v>Yes</v>
      </c>
      <c r="Q1425" s="10"/>
      <c r="R1425" s="256">
        <v>44287</v>
      </c>
      <c r="T1425" s="64"/>
      <c r="U1425" s="64"/>
      <c r="V1425" s="64"/>
    </row>
    <row r="1426" spans="1:22" x14ac:dyDescent="0.25">
      <c r="A1426" s="103" t="s">
        <v>817</v>
      </c>
      <c r="B1426" s="682" t="s">
        <v>1014</v>
      </c>
      <c r="C1426" s="227" t="s">
        <v>779</v>
      </c>
      <c r="D1426" s="103"/>
      <c r="E1426" s="103"/>
      <c r="F1426" t="s">
        <v>810</v>
      </c>
      <c r="G1426" s="10"/>
      <c r="H1426" s="10"/>
      <c r="I1426" s="63">
        <v>89.45</v>
      </c>
      <c r="J1426" s="10"/>
      <c r="K1426" s="10"/>
      <c r="L1426" s="262">
        <f t="shared" si="195"/>
        <v>93.47</v>
      </c>
      <c r="M1426" s="10"/>
      <c r="N1426" s="10"/>
      <c r="O1426" s="221">
        <f>IF(P1426="Yes",'MD Rates'!$H$1,R1426)</f>
        <v>44652</v>
      </c>
      <c r="P1426" s="11" t="str">
        <f t="shared" si="192"/>
        <v>Yes</v>
      </c>
      <c r="Q1426" s="10"/>
      <c r="R1426" s="256">
        <v>44287</v>
      </c>
      <c r="T1426" s="64"/>
      <c r="U1426" s="64"/>
      <c r="V1426" s="64"/>
    </row>
    <row r="1427" spans="1:22" x14ac:dyDescent="0.25">
      <c r="A1427" s="103" t="s">
        <v>817</v>
      </c>
      <c r="B1427" s="682" t="s">
        <v>1014</v>
      </c>
      <c r="C1427" s="227" t="s">
        <v>779</v>
      </c>
      <c r="D1427" s="103"/>
      <c r="E1427" s="103"/>
      <c r="F1427" t="s">
        <v>811</v>
      </c>
      <c r="G1427" s="10"/>
      <c r="H1427" s="10"/>
      <c r="I1427" s="63">
        <v>44.3</v>
      </c>
      <c r="J1427" s="10"/>
      <c r="K1427" s="10"/>
      <c r="L1427" s="262">
        <f t="shared" si="195"/>
        <v>46.3</v>
      </c>
      <c r="M1427" s="10"/>
      <c r="N1427" s="10"/>
      <c r="O1427" s="221">
        <f>IF(P1427="Yes",'MD Rates'!$H$1,R1427)</f>
        <v>44652</v>
      </c>
      <c r="P1427" s="11" t="str">
        <f t="shared" si="192"/>
        <v>Yes</v>
      </c>
      <c r="Q1427" s="10"/>
      <c r="R1427" s="256">
        <v>44287</v>
      </c>
      <c r="T1427" s="64"/>
      <c r="U1427" s="64"/>
      <c r="V1427" s="64"/>
    </row>
    <row r="1428" spans="1:22" x14ac:dyDescent="0.25">
      <c r="A1428" s="103" t="s">
        <v>817</v>
      </c>
      <c r="B1428" s="682" t="s">
        <v>1014</v>
      </c>
      <c r="C1428" s="227" t="s">
        <v>779</v>
      </c>
      <c r="D1428" s="103"/>
      <c r="E1428" s="103"/>
      <c r="F1428" t="s">
        <v>812</v>
      </c>
      <c r="G1428" s="10"/>
      <c r="H1428" s="10"/>
      <c r="I1428" s="63">
        <v>145.97</v>
      </c>
      <c r="J1428" s="10"/>
      <c r="K1428" s="10"/>
      <c r="L1428" s="262">
        <f t="shared" si="195"/>
        <v>152.54</v>
      </c>
      <c r="M1428" s="10"/>
      <c r="N1428" s="10"/>
      <c r="O1428" s="221">
        <f>IF(P1428="Yes",'MD Rates'!$H$1,R1428)</f>
        <v>44652</v>
      </c>
      <c r="P1428" s="11" t="str">
        <f t="shared" si="192"/>
        <v>Yes</v>
      </c>
      <c r="Q1428" s="10"/>
      <c r="R1428" s="256">
        <v>44287</v>
      </c>
      <c r="T1428" s="64"/>
      <c r="U1428" s="64"/>
      <c r="V1428" s="64"/>
    </row>
    <row r="1429" spans="1:22" x14ac:dyDescent="0.25">
      <c r="A1429" s="263" t="s">
        <v>817</v>
      </c>
      <c r="B1429" s="682" t="s">
        <v>1014</v>
      </c>
      <c r="C1429" s="227" t="s">
        <v>779</v>
      </c>
      <c r="D1429" s="103"/>
      <c r="E1429" s="103"/>
      <c r="F1429" t="s">
        <v>813</v>
      </c>
      <c r="G1429" s="10"/>
      <c r="H1429" s="10"/>
      <c r="I1429" s="63">
        <v>66.84</v>
      </c>
      <c r="J1429" s="10"/>
      <c r="K1429" s="10"/>
      <c r="L1429" s="262">
        <f t="shared" si="195"/>
        <v>69.849999999999994</v>
      </c>
      <c r="M1429" s="10"/>
      <c r="N1429" s="10"/>
      <c r="O1429" s="221">
        <f>IF(P1429="Yes",'MD Rates'!$H$1,R1429)</f>
        <v>44652</v>
      </c>
      <c r="P1429" s="11" t="str">
        <f t="shared" si="192"/>
        <v>Yes</v>
      </c>
      <c r="Q1429" s="10"/>
      <c r="R1429" s="256">
        <v>44287</v>
      </c>
      <c r="T1429" s="64"/>
      <c r="U1429" s="64"/>
      <c r="V1429" s="64"/>
    </row>
    <row r="1430" spans="1:22" x14ac:dyDescent="0.25">
      <c r="A1430" s="103" t="s">
        <v>817</v>
      </c>
      <c r="B1430" s="682" t="s">
        <v>1014</v>
      </c>
      <c r="C1430" s="227" t="s">
        <v>779</v>
      </c>
      <c r="D1430" s="103"/>
      <c r="E1430" s="103"/>
      <c r="F1430" t="s">
        <v>814</v>
      </c>
      <c r="G1430" s="10"/>
      <c r="H1430" s="10"/>
      <c r="I1430" s="63">
        <v>44.3</v>
      </c>
      <c r="J1430" s="10"/>
      <c r="K1430" s="10"/>
      <c r="L1430" s="262">
        <f t="shared" si="195"/>
        <v>46.3</v>
      </c>
      <c r="M1430" s="10"/>
      <c r="N1430" s="10"/>
      <c r="O1430" s="221">
        <f>IF(P1430="Yes",'MD Rates'!$H$1,R1430)</f>
        <v>44652</v>
      </c>
      <c r="P1430" s="11" t="str">
        <f t="shared" si="192"/>
        <v>Yes</v>
      </c>
      <c r="Q1430" s="10"/>
      <c r="R1430" s="256">
        <v>44287</v>
      </c>
      <c r="T1430" s="64"/>
      <c r="U1430" s="64"/>
      <c r="V1430" s="64"/>
    </row>
    <row r="1431" spans="1:22" x14ac:dyDescent="0.25">
      <c r="A1431" s="103" t="s">
        <v>817</v>
      </c>
      <c r="B1431" s="682" t="s">
        <v>1014</v>
      </c>
      <c r="C1431" s="227" t="s">
        <v>779</v>
      </c>
      <c r="D1431" s="103"/>
      <c r="E1431" s="103"/>
      <c r="F1431" t="s">
        <v>815</v>
      </c>
      <c r="G1431" s="10"/>
      <c r="H1431" s="10"/>
      <c r="I1431" s="63">
        <v>104.07</v>
      </c>
      <c r="J1431" s="10"/>
      <c r="K1431" s="10"/>
      <c r="L1431" s="262">
        <f t="shared" si="195"/>
        <v>108.76</v>
      </c>
      <c r="M1431" s="10"/>
      <c r="N1431" s="10"/>
      <c r="O1431" s="221">
        <f>IF(P1431="Yes",'MD Rates'!$H$1,R1431)</f>
        <v>44652</v>
      </c>
      <c r="P1431" s="11" t="str">
        <f t="shared" si="192"/>
        <v>Yes</v>
      </c>
      <c r="Q1431" s="10"/>
      <c r="R1431" s="256">
        <v>44287</v>
      </c>
      <c r="T1431" s="64"/>
      <c r="U1431" s="64"/>
      <c r="V1431" s="64"/>
    </row>
    <row r="1432" spans="1:22" x14ac:dyDescent="0.25">
      <c r="A1432" s="103" t="s">
        <v>817</v>
      </c>
      <c r="B1432" s="682" t="s">
        <v>1014</v>
      </c>
      <c r="C1432" s="227" t="s">
        <v>779</v>
      </c>
      <c r="D1432" s="103"/>
      <c r="E1432" s="103"/>
      <c r="F1432" t="s">
        <v>816</v>
      </c>
      <c r="G1432" s="10"/>
      <c r="H1432" s="10"/>
      <c r="I1432" s="63">
        <v>66.84</v>
      </c>
      <c r="J1432" s="10"/>
      <c r="K1432" s="10"/>
      <c r="L1432" s="262">
        <f t="shared" si="195"/>
        <v>69.849999999999994</v>
      </c>
      <c r="M1432" s="10"/>
      <c r="N1432" s="10"/>
      <c r="O1432" s="221">
        <f>IF(P1432="Yes",'MD Rates'!$H$1,R1432)</f>
        <v>44652</v>
      </c>
      <c r="P1432" s="11" t="str">
        <f t="shared" si="192"/>
        <v>Yes</v>
      </c>
      <c r="Q1432" s="10"/>
      <c r="R1432" s="256">
        <v>44287</v>
      </c>
      <c r="T1432" s="64"/>
      <c r="U1432" s="64"/>
      <c r="V1432" s="64"/>
    </row>
    <row r="1433" spans="1:22" x14ac:dyDescent="0.25">
      <c r="A1433" s="100" t="s">
        <v>818</v>
      </c>
      <c r="B1433" s="682" t="s">
        <v>1014</v>
      </c>
      <c r="C1433" s="225" t="s">
        <v>778</v>
      </c>
      <c r="D1433" s="10"/>
      <c r="E1433" s="10"/>
      <c r="F1433" s="100" t="s">
        <v>808</v>
      </c>
      <c r="G1433" s="10"/>
      <c r="H1433" s="10"/>
      <c r="I1433" s="63">
        <v>122.5</v>
      </c>
      <c r="J1433" s="10"/>
      <c r="K1433" s="10"/>
      <c r="L1433" s="262">
        <f>'MD Rates'!G490</f>
        <v>128.01</v>
      </c>
      <c r="M1433" s="10"/>
      <c r="N1433" s="10"/>
      <c r="O1433" s="221">
        <f>IF(P1433="Yes",'MD Rates'!$H$1,R1433)</f>
        <v>44652</v>
      </c>
      <c r="P1433" s="11" t="str">
        <f t="shared" si="192"/>
        <v>Yes</v>
      </c>
      <c r="Q1433" s="10"/>
      <c r="R1433" s="256">
        <v>44287</v>
      </c>
      <c r="T1433" s="64"/>
      <c r="U1433" s="64"/>
      <c r="V1433" s="64"/>
    </row>
    <row r="1434" spans="1:22" x14ac:dyDescent="0.25">
      <c r="A1434" s="100" t="s">
        <v>818</v>
      </c>
      <c r="B1434" s="682" t="s">
        <v>1014</v>
      </c>
      <c r="C1434" s="225" t="s">
        <v>778</v>
      </c>
      <c r="D1434" s="10"/>
      <c r="E1434" s="10"/>
      <c r="F1434" s="100" t="s">
        <v>809</v>
      </c>
      <c r="G1434" s="10"/>
      <c r="H1434" s="10"/>
      <c r="I1434" s="63">
        <v>291.33</v>
      </c>
      <c r="J1434" s="10"/>
      <c r="K1434" s="10"/>
      <c r="L1434" s="262">
        <f>'MD Rates'!G492</f>
        <v>304.44</v>
      </c>
      <c r="M1434" s="10"/>
      <c r="N1434" s="10"/>
      <c r="O1434" s="221">
        <f>IF(P1434="Yes",'MD Rates'!$H$1,R1434)</f>
        <v>44652</v>
      </c>
      <c r="P1434" s="11" t="str">
        <f t="shared" si="192"/>
        <v>Yes</v>
      </c>
      <c r="Q1434" s="10"/>
      <c r="R1434" s="256">
        <v>44287</v>
      </c>
      <c r="T1434" s="64"/>
      <c r="U1434" s="64"/>
      <c r="V1434" s="64"/>
    </row>
    <row r="1435" spans="1:22" x14ac:dyDescent="0.25">
      <c r="A1435" s="100" t="s">
        <v>818</v>
      </c>
      <c r="B1435" s="682" t="s">
        <v>1014</v>
      </c>
      <c r="C1435" s="225" t="s">
        <v>778</v>
      </c>
      <c r="D1435" s="10"/>
      <c r="E1435" s="10"/>
      <c r="F1435" s="100" t="s">
        <v>810</v>
      </c>
      <c r="G1435" s="10"/>
      <c r="H1435" s="10"/>
      <c r="I1435" s="63">
        <v>183.15</v>
      </c>
      <c r="J1435" s="10"/>
      <c r="K1435" s="10"/>
      <c r="L1435" s="262">
        <f>'MD Rates'!G489</f>
        <v>191.39</v>
      </c>
      <c r="M1435" s="10"/>
      <c r="N1435" s="10"/>
      <c r="O1435" s="221">
        <f>IF(P1435="Yes",'MD Rates'!$H$1,R1435)</f>
        <v>44652</v>
      </c>
      <c r="P1435" s="11" t="str">
        <f t="shared" si="192"/>
        <v>Yes</v>
      </c>
      <c r="Q1435" s="10"/>
      <c r="R1435" s="256">
        <v>44287</v>
      </c>
      <c r="T1435" s="64"/>
      <c r="U1435" s="64"/>
      <c r="V1435" s="64"/>
    </row>
    <row r="1436" spans="1:22" x14ac:dyDescent="0.25">
      <c r="A1436" s="264" t="s">
        <v>818</v>
      </c>
      <c r="B1436" s="682" t="s">
        <v>1014</v>
      </c>
      <c r="C1436" s="267" t="s">
        <v>778</v>
      </c>
      <c r="D1436" s="8"/>
      <c r="E1436" s="10"/>
      <c r="F1436" s="100" t="s">
        <v>811</v>
      </c>
      <c r="G1436" s="10"/>
      <c r="H1436" s="10"/>
      <c r="I1436" s="63">
        <v>60.59</v>
      </c>
      <c r="J1436" s="10"/>
      <c r="K1436" s="10"/>
      <c r="L1436" s="262">
        <f>'MD Rates'!G497</f>
        <v>63.32</v>
      </c>
      <c r="M1436" s="10"/>
      <c r="N1436" s="10"/>
      <c r="O1436" s="221">
        <f>IF(P1436="Yes",'MD Rates'!$H$1,R1436)</f>
        <v>44652</v>
      </c>
      <c r="P1436" s="11" t="str">
        <f t="shared" si="192"/>
        <v>Yes</v>
      </c>
      <c r="Q1436" s="10"/>
      <c r="R1436" s="256">
        <v>44287</v>
      </c>
      <c r="T1436" s="64"/>
      <c r="U1436" s="64"/>
      <c r="V1436" s="64"/>
    </row>
    <row r="1437" spans="1:22" x14ac:dyDescent="0.25">
      <c r="A1437" s="264" t="s">
        <v>818</v>
      </c>
      <c r="B1437" s="682" t="s">
        <v>1014</v>
      </c>
      <c r="C1437" s="267" t="s">
        <v>778</v>
      </c>
      <c r="D1437" s="8"/>
      <c r="E1437" s="10"/>
      <c r="F1437" s="100" t="s">
        <v>812</v>
      </c>
      <c r="G1437" s="10"/>
      <c r="H1437" s="10"/>
      <c r="I1437" s="63">
        <v>291.33</v>
      </c>
      <c r="J1437" s="10"/>
      <c r="K1437" s="10"/>
      <c r="L1437" s="262">
        <f>'MD Rates'!G498</f>
        <v>304.44</v>
      </c>
      <c r="M1437" s="10"/>
      <c r="N1437" s="10"/>
      <c r="O1437" s="221">
        <f>IF(P1437="Yes",'MD Rates'!$H$1,R1437)</f>
        <v>44652</v>
      </c>
      <c r="P1437" s="11" t="str">
        <f t="shared" si="192"/>
        <v>Yes</v>
      </c>
      <c r="Q1437" s="10"/>
      <c r="R1437" s="256">
        <v>44287</v>
      </c>
      <c r="T1437" s="64"/>
      <c r="U1437" s="64"/>
      <c r="V1437" s="64"/>
    </row>
    <row r="1438" spans="1:22" x14ac:dyDescent="0.25">
      <c r="A1438" s="264" t="s">
        <v>818</v>
      </c>
      <c r="B1438" s="682" t="s">
        <v>1014</v>
      </c>
      <c r="C1438" s="267" t="s">
        <v>778</v>
      </c>
      <c r="D1438" s="8"/>
      <c r="E1438" s="10"/>
      <c r="F1438" s="100" t="s">
        <v>813</v>
      </c>
      <c r="G1438" s="10"/>
      <c r="H1438" s="10"/>
      <c r="I1438" s="63">
        <v>91.58</v>
      </c>
      <c r="J1438" s="10"/>
      <c r="K1438" s="10"/>
      <c r="L1438" s="262">
        <f>'MD Rates'!G496</f>
        <v>95.7</v>
      </c>
      <c r="M1438" s="10"/>
      <c r="N1438" s="10"/>
      <c r="O1438" s="221">
        <f>IF(P1438="Yes",'MD Rates'!$H$1,R1438)</f>
        <v>44652</v>
      </c>
      <c r="P1438" s="11" t="str">
        <f t="shared" si="192"/>
        <v>Yes</v>
      </c>
      <c r="Q1438" s="10"/>
      <c r="R1438" s="256">
        <v>44287</v>
      </c>
      <c r="T1438" s="64"/>
      <c r="U1438" s="64"/>
      <c r="V1438" s="64"/>
    </row>
    <row r="1439" spans="1:22" x14ac:dyDescent="0.25">
      <c r="A1439" s="264" t="s">
        <v>818</v>
      </c>
      <c r="B1439" s="682" t="s">
        <v>1014</v>
      </c>
      <c r="C1439" s="267" t="s">
        <v>778</v>
      </c>
      <c r="D1439" s="8"/>
      <c r="E1439" s="10"/>
      <c r="F1439" s="100" t="s">
        <v>814</v>
      </c>
      <c r="G1439" s="10"/>
      <c r="H1439" s="10"/>
      <c r="I1439" s="63">
        <v>91.58</v>
      </c>
      <c r="J1439" s="10"/>
      <c r="K1439" s="10"/>
      <c r="L1439" s="262">
        <f>'MD Rates'!G487</f>
        <v>95.7</v>
      </c>
      <c r="M1439" s="10"/>
      <c r="N1439" s="10"/>
      <c r="O1439" s="221">
        <f>IF(P1439="Yes",'MD Rates'!$H$1,R1439)</f>
        <v>44652</v>
      </c>
      <c r="P1439" s="11" t="str">
        <f t="shared" si="192"/>
        <v>Yes</v>
      </c>
      <c r="Q1439" s="10"/>
      <c r="R1439" s="256">
        <v>44287</v>
      </c>
      <c r="T1439" s="64"/>
      <c r="U1439" s="64"/>
      <c r="V1439" s="64"/>
    </row>
    <row r="1440" spans="1:22" x14ac:dyDescent="0.25">
      <c r="A1440" s="264" t="s">
        <v>818</v>
      </c>
      <c r="B1440" s="682" t="s">
        <v>1014</v>
      </c>
      <c r="C1440" s="267" t="s">
        <v>778</v>
      </c>
      <c r="D1440" s="8"/>
      <c r="E1440" s="10"/>
      <c r="F1440" s="100" t="s">
        <v>815</v>
      </c>
      <c r="G1440" s="10"/>
      <c r="H1440" s="10"/>
      <c r="I1440" s="63">
        <v>208.28</v>
      </c>
      <c r="J1440" s="10"/>
      <c r="K1440" s="10"/>
      <c r="L1440" s="262">
        <f>'MD Rates'!G491</f>
        <v>217.65</v>
      </c>
      <c r="M1440" s="10"/>
      <c r="N1440" s="10"/>
      <c r="O1440" s="221">
        <f>IF(P1440="Yes",'MD Rates'!$H$1,R1440)</f>
        <v>44652</v>
      </c>
      <c r="P1440" s="11" t="str">
        <f t="shared" si="192"/>
        <v>Yes</v>
      </c>
      <c r="Q1440" s="10"/>
      <c r="R1440" s="256">
        <v>44287</v>
      </c>
      <c r="T1440" s="64"/>
      <c r="U1440" s="64"/>
      <c r="V1440" s="64"/>
    </row>
    <row r="1441" spans="1:22" x14ac:dyDescent="0.25">
      <c r="A1441" s="264" t="s">
        <v>818</v>
      </c>
      <c r="B1441" s="682" t="s">
        <v>1014</v>
      </c>
      <c r="C1441" s="267" t="s">
        <v>778</v>
      </c>
      <c r="D1441" s="8"/>
      <c r="E1441" s="10"/>
      <c r="F1441" s="100" t="s">
        <v>816</v>
      </c>
      <c r="G1441" s="10"/>
      <c r="H1441" s="10"/>
      <c r="I1441" s="63">
        <v>135.47</v>
      </c>
      <c r="J1441" s="10"/>
      <c r="K1441" s="10"/>
      <c r="L1441" s="262">
        <f>'MD Rates'!G486</f>
        <v>141.56</v>
      </c>
      <c r="M1441" s="10"/>
      <c r="N1441" s="10"/>
      <c r="O1441" s="221">
        <f>IF(P1441="Yes",'MD Rates'!$H$1,R1441)</f>
        <v>44652</v>
      </c>
      <c r="P1441" s="11" t="str">
        <f t="shared" si="192"/>
        <v>Yes</v>
      </c>
      <c r="Q1441" s="10"/>
      <c r="R1441" s="256">
        <v>44287</v>
      </c>
      <c r="T1441" s="64"/>
      <c r="U1441" s="64"/>
      <c r="V1441" s="64"/>
    </row>
    <row r="1442" spans="1:22" x14ac:dyDescent="0.25">
      <c r="A1442" s="263" t="s">
        <v>818</v>
      </c>
      <c r="B1442" s="682" t="s">
        <v>1014</v>
      </c>
      <c r="C1442" s="266" t="s">
        <v>779</v>
      </c>
      <c r="D1442" s="263"/>
      <c r="E1442" s="103"/>
      <c r="F1442" s="100" t="s">
        <v>808</v>
      </c>
      <c r="G1442" s="10"/>
      <c r="H1442" s="10"/>
      <c r="I1442" s="63">
        <v>122.5</v>
      </c>
      <c r="J1442" s="10"/>
      <c r="K1442" s="10"/>
      <c r="L1442" s="262">
        <f t="shared" ref="L1442:L1450" si="196">L1433</f>
        <v>128.01</v>
      </c>
      <c r="M1442" s="10"/>
      <c r="N1442" s="10"/>
      <c r="O1442" s="221">
        <f>IF(P1442="Yes",'MD Rates'!$H$1,R1442)</f>
        <v>44652</v>
      </c>
      <c r="P1442" s="11" t="str">
        <f t="shared" si="192"/>
        <v>Yes</v>
      </c>
      <c r="Q1442" s="10"/>
      <c r="R1442" s="256">
        <v>44287</v>
      </c>
      <c r="T1442" s="64"/>
      <c r="U1442" s="64"/>
      <c r="V1442" s="64"/>
    </row>
    <row r="1443" spans="1:22" x14ac:dyDescent="0.25">
      <c r="A1443" s="263" t="s">
        <v>818</v>
      </c>
      <c r="B1443" s="682" t="s">
        <v>1014</v>
      </c>
      <c r="C1443" s="266" t="s">
        <v>779</v>
      </c>
      <c r="D1443" s="263"/>
      <c r="E1443" s="103"/>
      <c r="F1443" s="100" t="s">
        <v>809</v>
      </c>
      <c r="G1443" s="10"/>
      <c r="H1443" s="10"/>
      <c r="I1443" s="63">
        <v>291.33</v>
      </c>
      <c r="J1443" s="10"/>
      <c r="K1443" s="10"/>
      <c r="L1443" s="262">
        <f t="shared" si="196"/>
        <v>304.44</v>
      </c>
      <c r="M1443" s="10"/>
      <c r="N1443" s="10"/>
      <c r="O1443" s="221">
        <f>IF(P1443="Yes",'MD Rates'!$H$1,R1443)</f>
        <v>44652</v>
      </c>
      <c r="P1443" s="11" t="str">
        <f t="shared" ref="P1443:P1468" si="197">IF(I1443&lt;&gt;L1443,"Yes","No")</f>
        <v>Yes</v>
      </c>
      <c r="Q1443" s="10"/>
      <c r="R1443" s="256">
        <v>44287</v>
      </c>
      <c r="T1443" s="64"/>
      <c r="U1443" s="64"/>
      <c r="V1443" s="64"/>
    </row>
    <row r="1444" spans="1:22" x14ac:dyDescent="0.25">
      <c r="A1444" s="263" t="s">
        <v>818</v>
      </c>
      <c r="B1444" s="682" t="s">
        <v>1014</v>
      </c>
      <c r="C1444" s="266" t="s">
        <v>779</v>
      </c>
      <c r="D1444" s="263"/>
      <c r="E1444" s="103"/>
      <c r="F1444" s="100" t="s">
        <v>810</v>
      </c>
      <c r="G1444" s="10"/>
      <c r="H1444" s="10"/>
      <c r="I1444" s="63">
        <v>183.15</v>
      </c>
      <c r="J1444" s="10"/>
      <c r="K1444" s="10"/>
      <c r="L1444" s="262">
        <f t="shared" si="196"/>
        <v>191.39</v>
      </c>
      <c r="M1444" s="10"/>
      <c r="N1444" s="10"/>
      <c r="O1444" s="221">
        <f>IF(P1444="Yes",'MD Rates'!$H$1,R1444)</f>
        <v>44652</v>
      </c>
      <c r="P1444" s="11" t="str">
        <f t="shared" si="197"/>
        <v>Yes</v>
      </c>
      <c r="Q1444" s="10"/>
      <c r="R1444" s="256">
        <v>44287</v>
      </c>
      <c r="T1444" s="64"/>
      <c r="U1444" s="64"/>
      <c r="V1444" s="64"/>
    </row>
    <row r="1445" spans="1:22" x14ac:dyDescent="0.25">
      <c r="A1445" s="263" t="s">
        <v>818</v>
      </c>
      <c r="B1445" s="682" t="s">
        <v>1014</v>
      </c>
      <c r="C1445" s="266" t="s">
        <v>779</v>
      </c>
      <c r="D1445" s="263"/>
      <c r="E1445" s="103"/>
      <c r="F1445" s="100" t="s">
        <v>811</v>
      </c>
      <c r="G1445" s="10"/>
      <c r="H1445" s="10"/>
      <c r="I1445" s="63">
        <v>60.59</v>
      </c>
      <c r="J1445" s="10"/>
      <c r="K1445" s="10"/>
      <c r="L1445" s="262">
        <f t="shared" si="196"/>
        <v>63.32</v>
      </c>
      <c r="M1445" s="10"/>
      <c r="N1445" s="10"/>
      <c r="O1445" s="221">
        <f>IF(P1445="Yes",'MD Rates'!$H$1,R1445)</f>
        <v>44652</v>
      </c>
      <c r="P1445" s="11" t="str">
        <f t="shared" si="197"/>
        <v>Yes</v>
      </c>
      <c r="Q1445" s="10"/>
      <c r="R1445" s="256">
        <v>44287</v>
      </c>
      <c r="T1445" s="64"/>
      <c r="U1445" s="64"/>
      <c r="V1445" s="64"/>
    </row>
    <row r="1446" spans="1:22" x14ac:dyDescent="0.25">
      <c r="A1446" s="263" t="s">
        <v>818</v>
      </c>
      <c r="B1446" s="682" t="s">
        <v>1014</v>
      </c>
      <c r="C1446" s="266" t="s">
        <v>779</v>
      </c>
      <c r="D1446" s="263"/>
      <c r="E1446" s="103"/>
      <c r="F1446" s="100" t="s">
        <v>812</v>
      </c>
      <c r="G1446" s="10"/>
      <c r="H1446" s="10"/>
      <c r="I1446" s="63">
        <v>291.33</v>
      </c>
      <c r="J1446" s="10"/>
      <c r="K1446" s="10"/>
      <c r="L1446" s="262">
        <f t="shared" si="196"/>
        <v>304.44</v>
      </c>
      <c r="M1446" s="10"/>
      <c r="N1446" s="10"/>
      <c r="O1446" s="221">
        <f>IF(P1446="Yes",'MD Rates'!$H$1,R1446)</f>
        <v>44652</v>
      </c>
      <c r="P1446" s="11" t="str">
        <f t="shared" si="197"/>
        <v>Yes</v>
      </c>
      <c r="Q1446" s="10"/>
      <c r="R1446" s="256">
        <v>44287</v>
      </c>
      <c r="T1446" s="64"/>
      <c r="U1446" s="64"/>
      <c r="V1446" s="64"/>
    </row>
    <row r="1447" spans="1:22" x14ac:dyDescent="0.25">
      <c r="A1447" s="263" t="s">
        <v>818</v>
      </c>
      <c r="B1447" s="682" t="s">
        <v>1014</v>
      </c>
      <c r="C1447" s="266" t="s">
        <v>779</v>
      </c>
      <c r="D1447" s="263"/>
      <c r="E1447" s="103"/>
      <c r="F1447" s="100" t="s">
        <v>813</v>
      </c>
      <c r="G1447" s="10"/>
      <c r="H1447" s="10"/>
      <c r="I1447" s="63">
        <v>91.58</v>
      </c>
      <c r="J1447" s="10"/>
      <c r="K1447" s="10"/>
      <c r="L1447" s="262">
        <f t="shared" si="196"/>
        <v>95.7</v>
      </c>
      <c r="M1447" s="10"/>
      <c r="N1447" s="10"/>
      <c r="O1447" s="221">
        <f>IF(P1447="Yes",'MD Rates'!$H$1,R1447)</f>
        <v>44652</v>
      </c>
      <c r="P1447" s="11" t="str">
        <f t="shared" si="197"/>
        <v>Yes</v>
      </c>
      <c r="Q1447" s="10"/>
      <c r="R1447" s="256">
        <v>44287</v>
      </c>
      <c r="T1447" s="64"/>
      <c r="U1447" s="64"/>
      <c r="V1447" s="64"/>
    </row>
    <row r="1448" spans="1:22" x14ac:dyDescent="0.25">
      <c r="A1448" s="263" t="s">
        <v>818</v>
      </c>
      <c r="B1448" s="682" t="s">
        <v>1014</v>
      </c>
      <c r="C1448" s="266" t="s">
        <v>779</v>
      </c>
      <c r="D1448" s="263"/>
      <c r="E1448" s="103"/>
      <c r="F1448" s="100" t="s">
        <v>814</v>
      </c>
      <c r="G1448" s="10"/>
      <c r="H1448" s="10"/>
      <c r="I1448" s="63">
        <v>91.58</v>
      </c>
      <c r="J1448" s="10"/>
      <c r="K1448" s="10"/>
      <c r="L1448" s="262">
        <f t="shared" si="196"/>
        <v>95.7</v>
      </c>
      <c r="M1448" s="10"/>
      <c r="N1448" s="10"/>
      <c r="O1448" s="221">
        <f>IF(P1448="Yes",'MD Rates'!$H$1,R1448)</f>
        <v>44652</v>
      </c>
      <c r="P1448" s="11" t="str">
        <f t="shared" si="197"/>
        <v>Yes</v>
      </c>
      <c r="Q1448" s="10"/>
      <c r="R1448" s="256">
        <v>44287</v>
      </c>
      <c r="T1448" s="64"/>
      <c r="U1448" s="64"/>
      <c r="V1448" s="64"/>
    </row>
    <row r="1449" spans="1:22" x14ac:dyDescent="0.25">
      <c r="A1449" s="103" t="s">
        <v>818</v>
      </c>
      <c r="B1449" s="682" t="s">
        <v>1014</v>
      </c>
      <c r="C1449" s="266" t="s">
        <v>779</v>
      </c>
      <c r="D1449" s="263"/>
      <c r="E1449" s="103"/>
      <c r="F1449" s="100" t="s">
        <v>815</v>
      </c>
      <c r="G1449" s="10"/>
      <c r="H1449" s="10"/>
      <c r="I1449" s="63">
        <v>208.28</v>
      </c>
      <c r="J1449" s="10"/>
      <c r="K1449" s="10"/>
      <c r="L1449" s="262">
        <f t="shared" si="196"/>
        <v>217.65</v>
      </c>
      <c r="M1449" s="10"/>
      <c r="N1449" s="10"/>
      <c r="O1449" s="221">
        <f>IF(P1449="Yes",'MD Rates'!$H$1,R1449)</f>
        <v>44652</v>
      </c>
      <c r="P1449" s="11" t="str">
        <f t="shared" si="197"/>
        <v>Yes</v>
      </c>
      <c r="Q1449" s="10"/>
      <c r="R1449" s="256">
        <v>44287</v>
      </c>
      <c r="T1449" s="64"/>
      <c r="U1449" s="64"/>
      <c r="V1449" s="64"/>
    </row>
    <row r="1450" spans="1:22" x14ac:dyDescent="0.25">
      <c r="A1450" s="926" t="s">
        <v>818</v>
      </c>
      <c r="B1450" s="682" t="s">
        <v>1014</v>
      </c>
      <c r="C1450" s="266" t="s">
        <v>779</v>
      </c>
      <c r="D1450" s="263"/>
      <c r="E1450" s="103"/>
      <c r="F1450" s="100" t="s">
        <v>816</v>
      </c>
      <c r="G1450" s="10"/>
      <c r="H1450" s="10"/>
      <c r="I1450" s="63">
        <v>135.47</v>
      </c>
      <c r="J1450" s="10"/>
      <c r="K1450" s="10"/>
      <c r="L1450" s="262">
        <f t="shared" si="196"/>
        <v>141.56</v>
      </c>
      <c r="M1450" s="10"/>
      <c r="N1450" s="10"/>
      <c r="O1450" s="221">
        <f>IF(P1450="Yes",'MD Rates'!$H$1,R1450)</f>
        <v>44652</v>
      </c>
      <c r="P1450" s="11" t="str">
        <f t="shared" si="197"/>
        <v>Yes</v>
      </c>
      <c r="Q1450" s="10"/>
      <c r="R1450" s="256">
        <v>44287</v>
      </c>
      <c r="T1450" s="64"/>
      <c r="U1450" s="64"/>
      <c r="V1450" s="64"/>
    </row>
    <row r="1451" spans="1:22" x14ac:dyDescent="0.25">
      <c r="A1451" s="100" t="s">
        <v>819</v>
      </c>
      <c r="B1451" s="682" t="s">
        <v>1014</v>
      </c>
      <c r="C1451" s="225" t="s">
        <v>778</v>
      </c>
      <c r="D1451" s="10"/>
      <c r="E1451" s="10"/>
      <c r="F1451" s="100" t="s">
        <v>808</v>
      </c>
      <c r="G1451" s="10"/>
      <c r="H1451" s="10"/>
      <c r="I1451" s="63">
        <v>122.5</v>
      </c>
      <c r="J1451" s="10"/>
      <c r="K1451" s="10"/>
      <c r="L1451" s="262">
        <f t="shared" ref="L1451:L1459" si="198">L1442</f>
        <v>128.01</v>
      </c>
      <c r="M1451" s="10"/>
      <c r="N1451" s="10"/>
      <c r="O1451" s="221">
        <f>IF(P1451="Yes",'MD Rates'!$H$1,R1451)</f>
        <v>44652</v>
      </c>
      <c r="P1451" s="11" t="str">
        <f t="shared" si="197"/>
        <v>Yes</v>
      </c>
      <c r="Q1451" s="10"/>
      <c r="R1451" s="256">
        <v>44287</v>
      </c>
      <c r="T1451" s="64"/>
      <c r="U1451" s="64"/>
      <c r="V1451" s="64"/>
    </row>
    <row r="1452" spans="1:22" x14ac:dyDescent="0.25">
      <c r="A1452" s="100" t="s">
        <v>819</v>
      </c>
      <c r="B1452" s="682" t="s">
        <v>1014</v>
      </c>
      <c r="C1452" s="225" t="s">
        <v>778</v>
      </c>
      <c r="D1452" s="10"/>
      <c r="E1452" s="10"/>
      <c r="F1452" s="100" t="s">
        <v>809</v>
      </c>
      <c r="G1452" s="10"/>
      <c r="H1452" s="10"/>
      <c r="I1452" s="63">
        <v>291.33</v>
      </c>
      <c r="J1452" s="10"/>
      <c r="K1452" s="10"/>
      <c r="L1452" s="262">
        <f t="shared" si="198"/>
        <v>304.44</v>
      </c>
      <c r="M1452" s="10"/>
      <c r="N1452" s="10"/>
      <c r="O1452" s="221">
        <f>IF(P1452="Yes",'MD Rates'!$H$1,R1452)</f>
        <v>44652</v>
      </c>
      <c r="P1452" s="11" t="str">
        <f t="shared" si="197"/>
        <v>Yes</v>
      </c>
      <c r="Q1452" s="10"/>
      <c r="R1452" s="256">
        <v>44287</v>
      </c>
      <c r="T1452" s="64"/>
      <c r="U1452" s="64"/>
      <c r="V1452" s="64"/>
    </row>
    <row r="1453" spans="1:22" x14ac:dyDescent="0.25">
      <c r="A1453" s="100" t="s">
        <v>819</v>
      </c>
      <c r="B1453" s="682" t="s">
        <v>1014</v>
      </c>
      <c r="C1453" s="225" t="s">
        <v>778</v>
      </c>
      <c r="D1453" s="10"/>
      <c r="E1453" s="10"/>
      <c r="F1453" s="100" t="s">
        <v>810</v>
      </c>
      <c r="G1453" s="10"/>
      <c r="H1453" s="10"/>
      <c r="I1453" s="63">
        <v>183.15</v>
      </c>
      <c r="J1453" s="10"/>
      <c r="K1453" s="10"/>
      <c r="L1453" s="262">
        <f t="shared" si="198"/>
        <v>191.39</v>
      </c>
      <c r="M1453" s="10"/>
      <c r="N1453" s="10"/>
      <c r="O1453" s="221">
        <f>IF(P1453="Yes",'MD Rates'!$H$1,R1453)</f>
        <v>44652</v>
      </c>
      <c r="P1453" s="11" t="str">
        <f t="shared" si="197"/>
        <v>Yes</v>
      </c>
      <c r="Q1453" s="10"/>
      <c r="R1453" s="256">
        <v>44287</v>
      </c>
      <c r="T1453" s="64"/>
      <c r="U1453" s="64"/>
      <c r="V1453" s="64"/>
    </row>
    <row r="1454" spans="1:22" x14ac:dyDescent="0.25">
      <c r="A1454" s="100" t="s">
        <v>819</v>
      </c>
      <c r="B1454" s="682" t="s">
        <v>1014</v>
      </c>
      <c r="C1454" s="225" t="s">
        <v>778</v>
      </c>
      <c r="D1454" s="10"/>
      <c r="E1454" s="10"/>
      <c r="F1454" s="100" t="s">
        <v>811</v>
      </c>
      <c r="G1454" s="10"/>
      <c r="H1454" s="10"/>
      <c r="I1454" s="63">
        <v>60.59</v>
      </c>
      <c r="J1454" s="10"/>
      <c r="K1454" s="10"/>
      <c r="L1454" s="262">
        <f t="shared" si="198"/>
        <v>63.32</v>
      </c>
      <c r="M1454" s="10"/>
      <c r="N1454" s="10"/>
      <c r="O1454" s="221">
        <f>IF(P1454="Yes",'MD Rates'!$H$1,R1454)</f>
        <v>44652</v>
      </c>
      <c r="P1454" s="11" t="str">
        <f t="shared" si="197"/>
        <v>Yes</v>
      </c>
      <c r="Q1454" s="10"/>
      <c r="R1454" s="256">
        <v>44287</v>
      </c>
      <c r="T1454" s="64"/>
      <c r="U1454" s="64"/>
      <c r="V1454" s="64"/>
    </row>
    <row r="1455" spans="1:22" x14ac:dyDescent="0.25">
      <c r="A1455" s="100" t="s">
        <v>819</v>
      </c>
      <c r="B1455" s="682" t="s">
        <v>1014</v>
      </c>
      <c r="C1455" s="225" t="s">
        <v>778</v>
      </c>
      <c r="D1455" s="10"/>
      <c r="E1455" s="10"/>
      <c r="F1455" s="100" t="s">
        <v>812</v>
      </c>
      <c r="G1455" s="10"/>
      <c r="H1455" s="10"/>
      <c r="I1455" s="63">
        <v>291.33</v>
      </c>
      <c r="J1455" s="10"/>
      <c r="K1455" s="10"/>
      <c r="L1455" s="262">
        <f t="shared" si="198"/>
        <v>304.44</v>
      </c>
      <c r="M1455" s="10"/>
      <c r="N1455" s="10"/>
      <c r="O1455" s="221">
        <f>IF(P1455="Yes",'MD Rates'!$H$1,R1455)</f>
        <v>44652</v>
      </c>
      <c r="P1455" s="11" t="str">
        <f t="shared" si="197"/>
        <v>Yes</v>
      </c>
      <c r="Q1455" s="10"/>
      <c r="R1455" s="256">
        <v>44287</v>
      </c>
      <c r="T1455" s="64"/>
      <c r="U1455" s="64"/>
      <c r="V1455" s="64"/>
    </row>
    <row r="1456" spans="1:22" x14ac:dyDescent="0.25">
      <c r="A1456" s="100" t="s">
        <v>819</v>
      </c>
      <c r="B1456" s="682" t="s">
        <v>1014</v>
      </c>
      <c r="C1456" s="225" t="s">
        <v>778</v>
      </c>
      <c r="D1456" s="10"/>
      <c r="E1456" s="10"/>
      <c r="F1456" s="100" t="s">
        <v>813</v>
      </c>
      <c r="G1456" s="10"/>
      <c r="H1456" s="10"/>
      <c r="I1456" s="63">
        <v>91.58</v>
      </c>
      <c r="J1456" s="10"/>
      <c r="K1456" s="10"/>
      <c r="L1456" s="262">
        <f t="shared" si="198"/>
        <v>95.7</v>
      </c>
      <c r="M1456" s="10"/>
      <c r="N1456" s="10"/>
      <c r="O1456" s="221">
        <f>IF(P1456="Yes",'MD Rates'!$H$1,R1456)</f>
        <v>44652</v>
      </c>
      <c r="P1456" s="11" t="str">
        <f t="shared" si="197"/>
        <v>Yes</v>
      </c>
      <c r="Q1456" s="10"/>
      <c r="R1456" s="256">
        <v>44287</v>
      </c>
      <c r="T1456" s="64"/>
      <c r="U1456" s="64"/>
      <c r="V1456" s="64"/>
    </row>
    <row r="1457" spans="1:22" x14ac:dyDescent="0.25">
      <c r="A1457" s="100" t="s">
        <v>819</v>
      </c>
      <c r="B1457" s="682" t="s">
        <v>1014</v>
      </c>
      <c r="C1457" s="225" t="s">
        <v>778</v>
      </c>
      <c r="D1457" s="10"/>
      <c r="E1457" s="10"/>
      <c r="F1457" s="100" t="s">
        <v>814</v>
      </c>
      <c r="G1457" s="10"/>
      <c r="H1457" s="10"/>
      <c r="I1457" s="63">
        <v>91.58</v>
      </c>
      <c r="J1457" s="10"/>
      <c r="K1457" s="10"/>
      <c r="L1457" s="262">
        <f t="shared" si="198"/>
        <v>95.7</v>
      </c>
      <c r="M1457" s="10"/>
      <c r="N1457" s="10"/>
      <c r="O1457" s="221">
        <f>IF(P1457="Yes",'MD Rates'!$H$1,R1457)</f>
        <v>44652</v>
      </c>
      <c r="P1457" s="11" t="str">
        <f t="shared" si="197"/>
        <v>Yes</v>
      </c>
      <c r="Q1457" s="10"/>
      <c r="R1457" s="256">
        <v>44287</v>
      </c>
      <c r="T1457" s="64"/>
      <c r="U1457" s="64"/>
      <c r="V1457" s="64"/>
    </row>
    <row r="1458" spans="1:22" x14ac:dyDescent="0.25">
      <c r="A1458" s="100" t="s">
        <v>819</v>
      </c>
      <c r="B1458" s="682" t="s">
        <v>1014</v>
      </c>
      <c r="C1458" s="225" t="s">
        <v>778</v>
      </c>
      <c r="D1458" s="10"/>
      <c r="E1458" s="10"/>
      <c r="F1458" s="100" t="s">
        <v>815</v>
      </c>
      <c r="G1458" s="10"/>
      <c r="H1458" s="10"/>
      <c r="I1458" s="63">
        <v>208.28</v>
      </c>
      <c r="J1458" s="10"/>
      <c r="K1458" s="10"/>
      <c r="L1458" s="262">
        <f t="shared" si="198"/>
        <v>217.65</v>
      </c>
      <c r="M1458" s="10"/>
      <c r="N1458" s="10"/>
      <c r="O1458" s="221">
        <f>IF(P1458="Yes",'MD Rates'!$H$1,R1458)</f>
        <v>44652</v>
      </c>
      <c r="P1458" s="11" t="str">
        <f t="shared" si="197"/>
        <v>Yes</v>
      </c>
      <c r="Q1458" s="10"/>
      <c r="R1458" s="256">
        <v>44287</v>
      </c>
      <c r="T1458" s="64"/>
      <c r="U1458" s="64"/>
      <c r="V1458" s="64"/>
    </row>
    <row r="1459" spans="1:22" x14ac:dyDescent="0.25">
      <c r="A1459" s="100" t="s">
        <v>819</v>
      </c>
      <c r="B1459" s="682" t="s">
        <v>1014</v>
      </c>
      <c r="C1459" s="225" t="s">
        <v>778</v>
      </c>
      <c r="D1459" s="10"/>
      <c r="E1459" s="10"/>
      <c r="F1459" s="100" t="s">
        <v>816</v>
      </c>
      <c r="G1459" s="10"/>
      <c r="H1459" s="10"/>
      <c r="I1459" s="63">
        <v>135.47</v>
      </c>
      <c r="J1459" s="10"/>
      <c r="K1459" s="10"/>
      <c r="L1459" s="262">
        <f t="shared" si="198"/>
        <v>141.56</v>
      </c>
      <c r="M1459" s="10"/>
      <c r="N1459" s="10"/>
      <c r="O1459" s="221">
        <f>IF(P1459="Yes",'MD Rates'!$H$1,R1459)</f>
        <v>44652</v>
      </c>
      <c r="P1459" s="11" t="str">
        <f t="shared" si="197"/>
        <v>Yes</v>
      </c>
      <c r="Q1459" s="10"/>
      <c r="R1459" s="256">
        <v>44287</v>
      </c>
      <c r="T1459" s="64"/>
      <c r="U1459" s="64"/>
      <c r="V1459" s="64"/>
    </row>
    <row r="1460" spans="1:22" x14ac:dyDescent="0.25">
      <c r="A1460" s="103" t="s">
        <v>819</v>
      </c>
      <c r="B1460" s="682" t="s">
        <v>1014</v>
      </c>
      <c r="C1460" s="227" t="s">
        <v>779</v>
      </c>
      <c r="D1460" s="103"/>
      <c r="E1460" s="103"/>
      <c r="F1460" s="100" t="s">
        <v>808</v>
      </c>
      <c r="G1460" s="10"/>
      <c r="H1460" s="10"/>
      <c r="I1460" s="63">
        <v>122.5</v>
      </c>
      <c r="J1460" s="10"/>
      <c r="K1460" s="10"/>
      <c r="L1460" s="262">
        <f t="shared" ref="L1460:L1468" si="199">L1451</f>
        <v>128.01</v>
      </c>
      <c r="M1460" s="10"/>
      <c r="N1460" s="10"/>
      <c r="O1460" s="221">
        <f>IF(P1460="Yes",'MD Rates'!$H$1,R1460)</f>
        <v>44652</v>
      </c>
      <c r="P1460" s="11" t="str">
        <f t="shared" si="197"/>
        <v>Yes</v>
      </c>
      <c r="Q1460" s="10"/>
      <c r="R1460" s="256">
        <v>44287</v>
      </c>
      <c r="T1460" s="64"/>
      <c r="U1460" s="64"/>
      <c r="V1460" s="64"/>
    </row>
    <row r="1461" spans="1:22" x14ac:dyDescent="0.25">
      <c r="A1461" s="103" t="s">
        <v>819</v>
      </c>
      <c r="B1461" s="682" t="s">
        <v>1014</v>
      </c>
      <c r="C1461" s="227" t="s">
        <v>779</v>
      </c>
      <c r="D1461" s="103"/>
      <c r="E1461" s="103"/>
      <c r="F1461" s="100" t="s">
        <v>809</v>
      </c>
      <c r="G1461" s="10"/>
      <c r="H1461" s="10"/>
      <c r="I1461" s="63">
        <v>291.33</v>
      </c>
      <c r="J1461" s="10"/>
      <c r="K1461" s="10"/>
      <c r="L1461" s="262">
        <f t="shared" si="199"/>
        <v>304.44</v>
      </c>
      <c r="M1461" s="10"/>
      <c r="N1461" s="10"/>
      <c r="O1461" s="221">
        <f>IF(P1461="Yes",'MD Rates'!$H$1,R1461)</f>
        <v>44652</v>
      </c>
      <c r="P1461" s="11" t="str">
        <f t="shared" si="197"/>
        <v>Yes</v>
      </c>
      <c r="Q1461" s="10"/>
      <c r="R1461" s="256">
        <v>44287</v>
      </c>
      <c r="T1461" s="64"/>
      <c r="U1461" s="64"/>
      <c r="V1461" s="64"/>
    </row>
    <row r="1462" spans="1:22" x14ac:dyDescent="0.25">
      <c r="A1462" s="103" t="s">
        <v>819</v>
      </c>
      <c r="B1462" s="682" t="s">
        <v>1014</v>
      </c>
      <c r="C1462" s="227" t="s">
        <v>779</v>
      </c>
      <c r="D1462" s="103"/>
      <c r="E1462" s="103"/>
      <c r="F1462" s="100" t="s">
        <v>810</v>
      </c>
      <c r="G1462" s="10"/>
      <c r="H1462" s="10"/>
      <c r="I1462" s="63">
        <v>183.15</v>
      </c>
      <c r="J1462" s="10"/>
      <c r="K1462" s="10"/>
      <c r="L1462" s="262">
        <f t="shared" si="199"/>
        <v>191.39</v>
      </c>
      <c r="M1462" s="10"/>
      <c r="N1462" s="10"/>
      <c r="O1462" s="221">
        <f>IF(P1462="Yes",'MD Rates'!$H$1,R1462)</f>
        <v>44652</v>
      </c>
      <c r="P1462" s="11" t="str">
        <f t="shared" si="197"/>
        <v>Yes</v>
      </c>
      <c r="Q1462" s="10"/>
      <c r="R1462" s="256">
        <v>44287</v>
      </c>
      <c r="T1462" s="64"/>
      <c r="U1462" s="64"/>
      <c r="V1462" s="64"/>
    </row>
    <row r="1463" spans="1:22" x14ac:dyDescent="0.25">
      <c r="A1463" s="103" t="s">
        <v>819</v>
      </c>
      <c r="B1463" s="682" t="s">
        <v>1014</v>
      </c>
      <c r="C1463" s="227" t="s">
        <v>779</v>
      </c>
      <c r="D1463" s="103"/>
      <c r="E1463" s="103"/>
      <c r="F1463" s="100" t="s">
        <v>811</v>
      </c>
      <c r="G1463" s="10"/>
      <c r="H1463" s="10"/>
      <c r="I1463" s="63">
        <v>60.59</v>
      </c>
      <c r="J1463" s="10"/>
      <c r="K1463" s="10"/>
      <c r="L1463" s="262">
        <f t="shared" si="199"/>
        <v>63.32</v>
      </c>
      <c r="M1463" s="10"/>
      <c r="N1463" s="10"/>
      <c r="O1463" s="221">
        <f>IF(P1463="Yes",'MD Rates'!$H$1,R1463)</f>
        <v>44652</v>
      </c>
      <c r="P1463" s="11" t="str">
        <f t="shared" si="197"/>
        <v>Yes</v>
      </c>
      <c r="Q1463" s="10"/>
      <c r="R1463" s="256">
        <v>44287</v>
      </c>
      <c r="T1463" s="64"/>
      <c r="U1463" s="64"/>
      <c r="V1463" s="64"/>
    </row>
    <row r="1464" spans="1:22" x14ac:dyDescent="0.25">
      <c r="A1464" s="103" t="s">
        <v>819</v>
      </c>
      <c r="B1464" s="682" t="s">
        <v>1014</v>
      </c>
      <c r="C1464" s="227" t="s">
        <v>779</v>
      </c>
      <c r="D1464" s="103"/>
      <c r="E1464" s="103"/>
      <c r="F1464" s="100" t="s">
        <v>812</v>
      </c>
      <c r="G1464" s="10"/>
      <c r="H1464" s="10"/>
      <c r="I1464" s="63">
        <v>291.33</v>
      </c>
      <c r="J1464" s="10"/>
      <c r="K1464" s="10"/>
      <c r="L1464" s="262">
        <f t="shared" si="199"/>
        <v>304.44</v>
      </c>
      <c r="M1464" s="10"/>
      <c r="N1464" s="10"/>
      <c r="O1464" s="221">
        <f>IF(P1464="Yes",'MD Rates'!$H$1,R1464)</f>
        <v>44652</v>
      </c>
      <c r="P1464" s="11" t="str">
        <f t="shared" si="197"/>
        <v>Yes</v>
      </c>
      <c r="Q1464" s="10"/>
      <c r="R1464" s="256">
        <v>44287</v>
      </c>
      <c r="T1464" s="64"/>
      <c r="U1464" s="64"/>
      <c r="V1464" s="64"/>
    </row>
    <row r="1465" spans="1:22" x14ac:dyDescent="0.25">
      <c r="A1465" s="103" t="s">
        <v>819</v>
      </c>
      <c r="B1465" s="682" t="s">
        <v>1014</v>
      </c>
      <c r="C1465" s="227" t="s">
        <v>779</v>
      </c>
      <c r="D1465" s="103"/>
      <c r="E1465" s="103"/>
      <c r="F1465" s="100" t="s">
        <v>813</v>
      </c>
      <c r="G1465" s="10"/>
      <c r="H1465" s="10"/>
      <c r="I1465" s="63">
        <v>91.58</v>
      </c>
      <c r="J1465" s="10"/>
      <c r="K1465" s="10"/>
      <c r="L1465" s="262">
        <f t="shared" si="199"/>
        <v>95.7</v>
      </c>
      <c r="M1465" s="10"/>
      <c r="N1465" s="10"/>
      <c r="O1465" s="221">
        <f>IF(P1465="Yes",'MD Rates'!$H$1,R1465)</f>
        <v>44652</v>
      </c>
      <c r="P1465" s="11" t="str">
        <f t="shared" si="197"/>
        <v>Yes</v>
      </c>
      <c r="Q1465" s="10"/>
      <c r="R1465" s="256">
        <v>44287</v>
      </c>
      <c r="T1465" s="64"/>
      <c r="U1465" s="64"/>
      <c r="V1465" s="64"/>
    </row>
    <row r="1466" spans="1:22" x14ac:dyDescent="0.25">
      <c r="A1466" s="103" t="s">
        <v>819</v>
      </c>
      <c r="B1466" s="682" t="s">
        <v>1014</v>
      </c>
      <c r="C1466" s="227" t="s">
        <v>779</v>
      </c>
      <c r="D1466" s="103"/>
      <c r="E1466" s="103"/>
      <c r="F1466" s="100" t="s">
        <v>814</v>
      </c>
      <c r="G1466" s="10"/>
      <c r="H1466" s="10"/>
      <c r="I1466" s="63">
        <v>91.58</v>
      </c>
      <c r="J1466" s="10"/>
      <c r="K1466" s="10"/>
      <c r="L1466" s="262">
        <f t="shared" si="199"/>
        <v>95.7</v>
      </c>
      <c r="M1466" s="10"/>
      <c r="N1466" s="10"/>
      <c r="O1466" s="221">
        <f>IF(P1466="Yes",'MD Rates'!$H$1,R1466)</f>
        <v>44652</v>
      </c>
      <c r="P1466" s="11" t="str">
        <f t="shared" si="197"/>
        <v>Yes</v>
      </c>
      <c r="Q1466" s="10"/>
      <c r="R1466" s="256">
        <v>44287</v>
      </c>
      <c r="T1466" s="64"/>
      <c r="U1466" s="64"/>
      <c r="V1466" s="64"/>
    </row>
    <row r="1467" spans="1:22" x14ac:dyDescent="0.25">
      <c r="A1467" s="103" t="s">
        <v>819</v>
      </c>
      <c r="B1467" s="682" t="s">
        <v>1014</v>
      </c>
      <c r="C1467" s="227" t="s">
        <v>779</v>
      </c>
      <c r="D1467" s="103"/>
      <c r="E1467" s="103"/>
      <c r="F1467" s="100" t="s">
        <v>815</v>
      </c>
      <c r="G1467" s="10"/>
      <c r="H1467" s="10"/>
      <c r="I1467" s="63">
        <v>208.28</v>
      </c>
      <c r="J1467" s="10"/>
      <c r="K1467" s="10"/>
      <c r="L1467" s="262">
        <f t="shared" si="199"/>
        <v>217.65</v>
      </c>
      <c r="M1467" s="10"/>
      <c r="N1467" s="10"/>
      <c r="O1467" s="221">
        <f>IF(P1467="Yes",'MD Rates'!$H$1,R1467)</f>
        <v>44652</v>
      </c>
      <c r="P1467" s="11" t="str">
        <f t="shared" si="197"/>
        <v>Yes</v>
      </c>
      <c r="Q1467" s="10"/>
      <c r="R1467" s="256">
        <v>44287</v>
      </c>
      <c r="T1467" s="64"/>
      <c r="U1467" s="64"/>
      <c r="V1467" s="64"/>
    </row>
    <row r="1468" spans="1:22" x14ac:dyDescent="0.25">
      <c r="A1468" s="103" t="s">
        <v>819</v>
      </c>
      <c r="B1468" s="682" t="s">
        <v>1014</v>
      </c>
      <c r="C1468" s="227" t="s">
        <v>779</v>
      </c>
      <c r="D1468" s="103"/>
      <c r="E1468" s="103"/>
      <c r="F1468" s="100" t="s">
        <v>816</v>
      </c>
      <c r="G1468" s="10"/>
      <c r="H1468" s="10"/>
      <c r="I1468" s="63">
        <v>135.47</v>
      </c>
      <c r="J1468" s="10"/>
      <c r="K1468" s="10"/>
      <c r="L1468" s="262">
        <f t="shared" si="199"/>
        <v>141.56</v>
      </c>
      <c r="M1468" s="10"/>
      <c r="N1468" s="10"/>
      <c r="O1468" s="221">
        <f>IF(P1468="Yes",'MD Rates'!$H$1,R1468)</f>
        <v>44652</v>
      </c>
      <c r="P1468" s="11" t="str">
        <f t="shared" si="197"/>
        <v>Yes</v>
      </c>
      <c r="Q1468" s="10"/>
      <c r="R1468" s="256">
        <v>44287</v>
      </c>
      <c r="T1468" s="64"/>
      <c r="U1468" s="64"/>
      <c r="V1468" s="64"/>
    </row>
    <row r="1469" spans="1:22" x14ac:dyDescent="0.25">
      <c r="A1469" s="100" t="s">
        <v>820</v>
      </c>
      <c r="B1469" s="682" t="s">
        <v>1014</v>
      </c>
      <c r="C1469" s="225" t="s">
        <v>774</v>
      </c>
      <c r="D1469" s="10"/>
      <c r="E1469" s="10"/>
      <c r="F1469" s="100" t="s">
        <v>821</v>
      </c>
      <c r="G1469" s="10"/>
      <c r="H1469" s="10"/>
      <c r="I1469" s="10">
        <v>1432</v>
      </c>
      <c r="J1469" s="10"/>
      <c r="K1469" s="10"/>
      <c r="L1469" s="624">
        <f>'MD Rates'!F188</f>
        <v>1496</v>
      </c>
      <c r="M1469" s="10"/>
      <c r="N1469" s="10"/>
      <c r="O1469" s="221">
        <f>IF(P1469="Yes",'MD Rates'!$H$1,R1469)</f>
        <v>44652</v>
      </c>
      <c r="P1469" s="11" t="str">
        <f t="shared" ref="P1469:P1470" si="200">IF(I1469&lt;&gt;L1469,"Yes","No")</f>
        <v>Yes</v>
      </c>
      <c r="R1469" s="256">
        <v>44287</v>
      </c>
      <c r="T1469" s="64"/>
      <c r="U1469" s="64"/>
      <c r="V1469" s="64"/>
    </row>
    <row r="1470" spans="1:22" x14ac:dyDescent="0.25">
      <c r="A1470" s="100" t="s">
        <v>820</v>
      </c>
      <c r="B1470" s="682" t="s">
        <v>1014</v>
      </c>
      <c r="C1470" s="225" t="s">
        <v>774</v>
      </c>
      <c r="D1470" s="10"/>
      <c r="E1470" s="10"/>
      <c r="F1470" s="100" t="s">
        <v>822</v>
      </c>
      <c r="G1470" s="10"/>
      <c r="H1470" s="10"/>
      <c r="I1470" s="63">
        <v>716</v>
      </c>
      <c r="J1470" s="10"/>
      <c r="K1470" s="10"/>
      <c r="L1470" s="262">
        <f>'MD Rates'!G188</f>
        <v>748</v>
      </c>
      <c r="M1470" s="10"/>
      <c r="N1470" s="10"/>
      <c r="O1470" s="221">
        <f>IF(P1470="Yes",'MD Rates'!$H$1,R1470)</f>
        <v>44652</v>
      </c>
      <c r="P1470" s="11" t="str">
        <f t="shared" si="200"/>
        <v>Yes</v>
      </c>
      <c r="R1470" s="256">
        <v>44287</v>
      </c>
      <c r="T1470" s="64"/>
      <c r="U1470" s="64"/>
      <c r="V1470" s="64"/>
    </row>
    <row r="1471" spans="1:22" x14ac:dyDescent="0.25">
      <c r="A1471" s="100" t="s">
        <v>820</v>
      </c>
      <c r="B1471" s="682" t="s">
        <v>1014</v>
      </c>
      <c r="C1471" s="239" t="s">
        <v>777</v>
      </c>
      <c r="F1471" s="239" t="s">
        <v>821</v>
      </c>
      <c r="I1471" s="10">
        <v>1432</v>
      </c>
      <c r="J1471" s="220"/>
      <c r="K1471" s="220"/>
      <c r="L1471" s="283">
        <f>L1469</f>
        <v>1496</v>
      </c>
      <c r="M1471" s="10"/>
      <c r="N1471" s="10"/>
      <c r="O1471" s="221">
        <f>IF(P1471="Yes",'MD Rates'!$H$1,R1471)</f>
        <v>44652</v>
      </c>
      <c r="P1471" s="11" t="str">
        <f t="shared" ref="P1471:P1490" si="201">IF(I1471&lt;&gt;L1471,"Yes","No")</f>
        <v>Yes</v>
      </c>
      <c r="R1471" s="256">
        <v>44287</v>
      </c>
      <c r="T1471" s="64"/>
      <c r="U1471" s="64"/>
      <c r="V1471" s="64"/>
    </row>
    <row r="1472" spans="1:22" x14ac:dyDescent="0.25">
      <c r="A1472" s="100" t="s">
        <v>820</v>
      </c>
      <c r="B1472" s="682" t="s">
        <v>1014</v>
      </c>
      <c r="C1472" s="239" t="s">
        <v>777</v>
      </c>
      <c r="F1472" s="239" t="s">
        <v>822</v>
      </c>
      <c r="I1472" s="63">
        <v>716</v>
      </c>
      <c r="J1472" s="220"/>
      <c r="K1472" s="220"/>
      <c r="L1472" s="262">
        <f>L1470</f>
        <v>748</v>
      </c>
      <c r="M1472" s="10"/>
      <c r="N1472" s="10"/>
      <c r="O1472" s="221">
        <f>IF(P1472="Yes",'MD Rates'!$H$1,R1472)</f>
        <v>44652</v>
      </c>
      <c r="P1472" s="11" t="str">
        <f t="shared" si="201"/>
        <v>Yes</v>
      </c>
      <c r="R1472" s="256">
        <v>44287</v>
      </c>
      <c r="T1472" s="64"/>
      <c r="U1472" s="64"/>
      <c r="V1472" s="64"/>
    </row>
    <row r="1473" spans="1:22" x14ac:dyDescent="0.25">
      <c r="A1473" s="100" t="s">
        <v>820</v>
      </c>
      <c r="B1473" s="682" t="s">
        <v>1014</v>
      </c>
      <c r="C1473" s="225" t="s">
        <v>778</v>
      </c>
      <c r="D1473" s="10"/>
      <c r="E1473" s="10"/>
      <c r="F1473" s="100" t="s">
        <v>821</v>
      </c>
      <c r="G1473" s="10"/>
      <c r="H1473" s="10"/>
      <c r="I1473" s="10">
        <v>1432</v>
      </c>
      <c r="J1473" s="10"/>
      <c r="K1473" s="10"/>
      <c r="L1473" s="624">
        <f>'MD Rates'!F188</f>
        <v>1496</v>
      </c>
      <c r="M1473" s="10"/>
      <c r="N1473" s="10"/>
      <c r="O1473" s="221">
        <f>IF(P1473="Yes",'MD Rates'!$H$1,R1473)</f>
        <v>44652</v>
      </c>
      <c r="P1473" s="11" t="str">
        <f t="shared" si="201"/>
        <v>Yes</v>
      </c>
      <c r="R1473" s="256">
        <v>44287</v>
      </c>
      <c r="T1473" s="64"/>
      <c r="U1473" s="64"/>
      <c r="V1473" s="64"/>
    </row>
    <row r="1474" spans="1:22" x14ac:dyDescent="0.25">
      <c r="A1474" s="100" t="s">
        <v>820</v>
      </c>
      <c r="B1474" s="682" t="s">
        <v>1014</v>
      </c>
      <c r="C1474" s="225" t="s">
        <v>778</v>
      </c>
      <c r="D1474" s="10"/>
      <c r="E1474" s="10"/>
      <c r="F1474" s="100" t="s">
        <v>822</v>
      </c>
      <c r="G1474" s="10"/>
      <c r="H1474" s="10"/>
      <c r="I1474" s="63">
        <v>716</v>
      </c>
      <c r="J1474" s="10"/>
      <c r="K1474" s="10"/>
      <c r="L1474" s="262">
        <f t="shared" ref="L1474:L1482" si="202">L1472</f>
        <v>748</v>
      </c>
      <c r="M1474" s="10"/>
      <c r="N1474" s="10"/>
      <c r="O1474" s="221">
        <f>IF(P1474="Yes",'MD Rates'!$H$1,R1474)</f>
        <v>44652</v>
      </c>
      <c r="P1474" s="11" t="str">
        <f t="shared" si="201"/>
        <v>Yes</v>
      </c>
      <c r="R1474" s="256">
        <v>44287</v>
      </c>
      <c r="T1474" s="64"/>
      <c r="U1474" s="64"/>
      <c r="V1474" s="64"/>
    </row>
    <row r="1475" spans="1:22" x14ac:dyDescent="0.25">
      <c r="A1475" s="100" t="s">
        <v>823</v>
      </c>
      <c r="B1475" s="682" t="s">
        <v>1014</v>
      </c>
      <c r="C1475" s="225" t="s">
        <v>774</v>
      </c>
      <c r="D1475" s="10"/>
      <c r="E1475" s="10"/>
      <c r="F1475" s="100" t="s">
        <v>821</v>
      </c>
      <c r="G1475" s="10"/>
      <c r="H1475" s="10"/>
      <c r="I1475" s="10">
        <v>1432</v>
      </c>
      <c r="J1475" s="10"/>
      <c r="K1475" s="10"/>
      <c r="L1475" s="258">
        <f t="shared" si="202"/>
        <v>1496</v>
      </c>
      <c r="M1475" s="10"/>
      <c r="N1475" s="10"/>
      <c r="O1475" s="221">
        <f>IF(P1475="Yes",'MD Rates'!$H$1,R1475)</f>
        <v>44652</v>
      </c>
      <c r="P1475" s="11" t="str">
        <f t="shared" si="201"/>
        <v>Yes</v>
      </c>
      <c r="R1475" s="256">
        <v>44287</v>
      </c>
      <c r="T1475" s="64"/>
      <c r="U1475" s="64"/>
      <c r="V1475" s="64"/>
    </row>
    <row r="1476" spans="1:22" x14ac:dyDescent="0.25">
      <c r="A1476" s="100" t="s">
        <v>823</v>
      </c>
      <c r="B1476" s="682" t="s">
        <v>1014</v>
      </c>
      <c r="C1476" s="225" t="s">
        <v>774</v>
      </c>
      <c r="D1476" s="10"/>
      <c r="E1476" s="10"/>
      <c r="F1476" s="100" t="s">
        <v>822</v>
      </c>
      <c r="G1476" s="10"/>
      <c r="H1476" s="10"/>
      <c r="I1476" s="63">
        <v>716</v>
      </c>
      <c r="J1476" s="10"/>
      <c r="K1476" s="10"/>
      <c r="L1476" s="262">
        <f t="shared" si="202"/>
        <v>748</v>
      </c>
      <c r="M1476" s="10"/>
      <c r="N1476" s="10"/>
      <c r="O1476" s="221">
        <f>IF(P1476="Yes",'MD Rates'!$H$1,R1476)</f>
        <v>44652</v>
      </c>
      <c r="P1476" s="11" t="str">
        <f t="shared" si="201"/>
        <v>Yes</v>
      </c>
      <c r="R1476" s="256">
        <v>44287</v>
      </c>
      <c r="T1476" s="64"/>
      <c r="U1476" s="64"/>
      <c r="V1476" s="64"/>
    </row>
    <row r="1477" spans="1:22" x14ac:dyDescent="0.25">
      <c r="A1477" s="100" t="s">
        <v>823</v>
      </c>
      <c r="B1477" s="682" t="s">
        <v>1014</v>
      </c>
      <c r="C1477" s="239" t="s">
        <v>777</v>
      </c>
      <c r="F1477" s="239" t="s">
        <v>821</v>
      </c>
      <c r="I1477" s="10">
        <v>1432</v>
      </c>
      <c r="J1477" s="220"/>
      <c r="K1477" s="220"/>
      <c r="L1477" s="283">
        <f t="shared" si="202"/>
        <v>1496</v>
      </c>
      <c r="M1477" s="10"/>
      <c r="N1477" s="10"/>
      <c r="O1477" s="221">
        <f>IF(P1477="Yes",'MD Rates'!$H$1,R1477)</f>
        <v>44652</v>
      </c>
      <c r="P1477" s="11" t="str">
        <f t="shared" si="201"/>
        <v>Yes</v>
      </c>
      <c r="R1477" s="256">
        <v>44287</v>
      </c>
      <c r="T1477" s="64"/>
      <c r="U1477" s="64"/>
      <c r="V1477" s="64"/>
    </row>
    <row r="1478" spans="1:22" x14ac:dyDescent="0.25">
      <c r="A1478" s="100" t="s">
        <v>823</v>
      </c>
      <c r="B1478" s="682" t="s">
        <v>1014</v>
      </c>
      <c r="C1478" s="239" t="s">
        <v>777</v>
      </c>
      <c r="F1478" s="239" t="s">
        <v>822</v>
      </c>
      <c r="I1478" s="63">
        <v>716</v>
      </c>
      <c r="J1478" s="220"/>
      <c r="K1478" s="220"/>
      <c r="L1478" s="262">
        <f t="shared" si="202"/>
        <v>748</v>
      </c>
      <c r="M1478" s="10"/>
      <c r="N1478" s="10"/>
      <c r="O1478" s="221">
        <f>IF(P1478="Yes",'MD Rates'!$H$1,R1478)</f>
        <v>44652</v>
      </c>
      <c r="P1478" s="11" t="str">
        <f t="shared" si="201"/>
        <v>Yes</v>
      </c>
      <c r="R1478" s="256">
        <v>44287</v>
      </c>
      <c r="T1478" s="64"/>
      <c r="U1478" s="64"/>
      <c r="V1478" s="64"/>
    </row>
    <row r="1479" spans="1:22" x14ac:dyDescent="0.25">
      <c r="A1479" s="100" t="s">
        <v>823</v>
      </c>
      <c r="B1479" s="682" t="s">
        <v>1014</v>
      </c>
      <c r="C1479" s="225" t="s">
        <v>778</v>
      </c>
      <c r="D1479" s="10"/>
      <c r="E1479" s="10"/>
      <c r="F1479" s="100" t="s">
        <v>821</v>
      </c>
      <c r="G1479" s="10"/>
      <c r="H1479" s="10"/>
      <c r="I1479" s="10">
        <v>1432</v>
      </c>
      <c r="J1479" s="10"/>
      <c r="K1479" s="10"/>
      <c r="L1479" s="258">
        <f t="shared" si="202"/>
        <v>1496</v>
      </c>
      <c r="M1479" s="10"/>
      <c r="N1479" s="10"/>
      <c r="O1479" s="221">
        <f>IF(P1479="Yes",'MD Rates'!$H$1,R1479)</f>
        <v>44652</v>
      </c>
      <c r="P1479" s="11" t="str">
        <f t="shared" si="201"/>
        <v>Yes</v>
      </c>
      <c r="R1479" s="256">
        <v>44287</v>
      </c>
      <c r="T1479" s="64"/>
      <c r="U1479" s="64"/>
      <c r="V1479" s="64"/>
    </row>
    <row r="1480" spans="1:22" x14ac:dyDescent="0.25">
      <c r="A1480" s="100" t="s">
        <v>823</v>
      </c>
      <c r="B1480" s="682" t="s">
        <v>1014</v>
      </c>
      <c r="C1480" s="225" t="s">
        <v>778</v>
      </c>
      <c r="D1480" s="10"/>
      <c r="E1480" s="10"/>
      <c r="F1480" s="100" t="s">
        <v>822</v>
      </c>
      <c r="G1480" s="10"/>
      <c r="H1480" s="10"/>
      <c r="I1480" s="63">
        <v>716</v>
      </c>
      <c r="J1480" s="10"/>
      <c r="K1480" s="10"/>
      <c r="L1480" s="262">
        <f t="shared" si="202"/>
        <v>748</v>
      </c>
      <c r="M1480" s="10"/>
      <c r="N1480" s="10"/>
      <c r="O1480" s="221">
        <f>IF(P1480="Yes",'MD Rates'!$H$1,R1480)</f>
        <v>44652</v>
      </c>
      <c r="P1480" s="11" t="str">
        <f t="shared" si="201"/>
        <v>Yes</v>
      </c>
      <c r="R1480" s="256">
        <v>44287</v>
      </c>
      <c r="T1480" s="64"/>
      <c r="U1480" s="64"/>
      <c r="V1480" s="64"/>
    </row>
    <row r="1481" spans="1:22" x14ac:dyDescent="0.25">
      <c r="A1481" s="100" t="s">
        <v>824</v>
      </c>
      <c r="B1481" s="682" t="s">
        <v>1014</v>
      </c>
      <c r="C1481" s="225" t="s">
        <v>774</v>
      </c>
      <c r="D1481" s="10"/>
      <c r="E1481" s="10"/>
      <c r="F1481" s="62" t="s">
        <v>825</v>
      </c>
      <c r="G1481" s="10"/>
      <c r="H1481" s="10"/>
      <c r="I1481" s="10">
        <v>1432</v>
      </c>
      <c r="J1481" s="10"/>
      <c r="K1481" s="10"/>
      <c r="L1481" s="262">
        <f t="shared" si="202"/>
        <v>1496</v>
      </c>
      <c r="M1481" s="10"/>
      <c r="N1481" s="10"/>
      <c r="O1481" s="221">
        <f>IF(P1481="Yes",'MD Rates'!$H$1,R1481)</f>
        <v>44652</v>
      </c>
      <c r="P1481" s="11" t="str">
        <f t="shared" si="201"/>
        <v>Yes</v>
      </c>
      <c r="R1481" s="256">
        <v>44287</v>
      </c>
      <c r="T1481" s="64"/>
      <c r="U1481" s="64"/>
      <c r="V1481" s="64"/>
    </row>
    <row r="1482" spans="1:22" x14ac:dyDescent="0.25">
      <c r="A1482" s="100" t="s">
        <v>824</v>
      </c>
      <c r="B1482" s="682" t="s">
        <v>1014</v>
      </c>
      <c r="C1482" s="225" t="s">
        <v>774</v>
      </c>
      <c r="D1482" s="10"/>
      <c r="E1482" s="10"/>
      <c r="F1482" s="100" t="s">
        <v>826</v>
      </c>
      <c r="G1482" s="10"/>
      <c r="H1482" s="10"/>
      <c r="I1482" s="63">
        <v>716</v>
      </c>
      <c r="J1482" s="10"/>
      <c r="K1482" s="10"/>
      <c r="L1482" s="262">
        <f t="shared" si="202"/>
        <v>748</v>
      </c>
      <c r="M1482" s="10"/>
      <c r="N1482" s="10"/>
      <c r="O1482" s="221">
        <f>IF(P1482="Yes",'MD Rates'!$H$1,R1482)</f>
        <v>44652</v>
      </c>
      <c r="P1482" s="11" t="str">
        <f t="shared" si="201"/>
        <v>Yes</v>
      </c>
      <c r="R1482" s="256">
        <v>44287</v>
      </c>
      <c r="T1482" s="64"/>
      <c r="U1482" s="64"/>
      <c r="V1482" s="64"/>
    </row>
    <row r="1483" spans="1:22" x14ac:dyDescent="0.25">
      <c r="A1483" s="100" t="s">
        <v>824</v>
      </c>
      <c r="B1483" s="682" t="s">
        <v>1014</v>
      </c>
      <c r="C1483" s="239" t="s">
        <v>777</v>
      </c>
      <c r="F1483" s="239" t="s">
        <v>825</v>
      </c>
      <c r="I1483" s="10">
        <v>1432</v>
      </c>
      <c r="J1483" s="220"/>
      <c r="K1483" s="220"/>
      <c r="L1483" s="262">
        <f>L1477</f>
        <v>1496</v>
      </c>
      <c r="M1483" s="10"/>
      <c r="N1483" s="10"/>
      <c r="O1483" s="221">
        <f>IF(P1483="Yes",'MD Rates'!$H$1,R1483)</f>
        <v>44652</v>
      </c>
      <c r="P1483" s="11" t="str">
        <f t="shared" si="201"/>
        <v>Yes</v>
      </c>
      <c r="R1483" s="256">
        <v>44287</v>
      </c>
      <c r="T1483" s="64"/>
      <c r="U1483" s="64"/>
      <c r="V1483" s="64"/>
    </row>
    <row r="1484" spans="1:22" x14ac:dyDescent="0.25">
      <c r="A1484" s="100" t="s">
        <v>824</v>
      </c>
      <c r="B1484" s="682" t="s">
        <v>1014</v>
      </c>
      <c r="C1484" s="239" t="s">
        <v>777</v>
      </c>
      <c r="F1484" s="239" t="s">
        <v>826</v>
      </c>
      <c r="I1484" s="63">
        <v>716</v>
      </c>
      <c r="J1484" s="220"/>
      <c r="K1484" s="220"/>
      <c r="L1484" s="262">
        <f>L1482</f>
        <v>748</v>
      </c>
      <c r="M1484" s="10"/>
      <c r="N1484" s="10"/>
      <c r="O1484" s="221">
        <f>IF(P1484="Yes",'MD Rates'!$H$1,R1484)</f>
        <v>44652</v>
      </c>
      <c r="P1484" s="11" t="str">
        <f t="shared" si="201"/>
        <v>Yes</v>
      </c>
      <c r="R1484" s="256">
        <v>44287</v>
      </c>
      <c r="T1484" s="64"/>
      <c r="U1484" s="64"/>
      <c r="V1484" s="64"/>
    </row>
    <row r="1485" spans="1:22" x14ac:dyDescent="0.25">
      <c r="A1485" s="100" t="s">
        <v>824</v>
      </c>
      <c r="B1485" s="682" t="s">
        <v>1014</v>
      </c>
      <c r="C1485" s="225" t="s">
        <v>778</v>
      </c>
      <c r="D1485" s="10"/>
      <c r="E1485" s="10"/>
      <c r="F1485" s="62" t="s">
        <v>825</v>
      </c>
      <c r="G1485" s="10"/>
      <c r="H1485" s="10"/>
      <c r="I1485" s="10">
        <v>1432</v>
      </c>
      <c r="J1485" s="10"/>
      <c r="K1485" s="10"/>
      <c r="L1485" s="262">
        <f>L1483</f>
        <v>1496</v>
      </c>
      <c r="M1485" s="10"/>
      <c r="N1485" s="10"/>
      <c r="O1485" s="221">
        <f>IF(P1485="Yes",'MD Rates'!$H$1,R1485)</f>
        <v>44652</v>
      </c>
      <c r="P1485" s="11" t="str">
        <f t="shared" si="201"/>
        <v>Yes</v>
      </c>
      <c r="R1485" s="256">
        <v>44287</v>
      </c>
      <c r="T1485" s="64"/>
      <c r="U1485" s="64"/>
      <c r="V1485" s="64"/>
    </row>
    <row r="1486" spans="1:22" x14ac:dyDescent="0.25">
      <c r="A1486" s="100" t="s">
        <v>824</v>
      </c>
      <c r="B1486" s="682" t="s">
        <v>1014</v>
      </c>
      <c r="C1486" s="225" t="s">
        <v>778</v>
      </c>
      <c r="D1486" s="10"/>
      <c r="E1486" s="10"/>
      <c r="F1486" s="106" t="s">
        <v>826</v>
      </c>
      <c r="G1486" s="10"/>
      <c r="H1486" s="10"/>
      <c r="I1486" s="63">
        <v>716</v>
      </c>
      <c r="J1486" s="10"/>
      <c r="K1486" s="10"/>
      <c r="L1486" s="262">
        <f>L1484</f>
        <v>748</v>
      </c>
      <c r="M1486" s="10"/>
      <c r="N1486" s="10"/>
      <c r="O1486" s="221">
        <f>IF(P1486="Yes",'MD Rates'!$H$1,R1486)</f>
        <v>44652</v>
      </c>
      <c r="P1486" s="11" t="str">
        <f t="shared" si="201"/>
        <v>Yes</v>
      </c>
      <c r="R1486" s="256">
        <v>44287</v>
      </c>
      <c r="T1486" s="64"/>
      <c r="U1486" s="64"/>
      <c r="V1486" s="64"/>
    </row>
    <row r="1487" spans="1:22" x14ac:dyDescent="0.25">
      <c r="A1487" s="100" t="s">
        <v>827</v>
      </c>
      <c r="B1487" s="682" t="s">
        <v>1014</v>
      </c>
      <c r="C1487" s="225" t="s">
        <v>774</v>
      </c>
      <c r="D1487" s="10"/>
      <c r="E1487" s="10"/>
      <c r="F1487" s="62" t="s">
        <v>825</v>
      </c>
      <c r="G1487" s="10"/>
      <c r="H1487" s="10"/>
      <c r="I1487" s="10">
        <v>1432</v>
      </c>
      <c r="J1487" s="10"/>
      <c r="K1487" s="10"/>
      <c r="L1487" s="262">
        <f>L1485</f>
        <v>1496</v>
      </c>
      <c r="M1487" s="10"/>
      <c r="N1487" s="10"/>
      <c r="O1487" s="221">
        <f>IF(P1487="Yes",'MD Rates'!$H$1,R1487)</f>
        <v>44652</v>
      </c>
      <c r="P1487" s="11" t="str">
        <f t="shared" si="201"/>
        <v>Yes</v>
      </c>
      <c r="R1487" s="256">
        <v>44287</v>
      </c>
      <c r="T1487" s="64"/>
      <c r="U1487" s="64"/>
      <c r="V1487" s="64"/>
    </row>
    <row r="1488" spans="1:22" x14ac:dyDescent="0.25">
      <c r="A1488" s="100" t="s">
        <v>827</v>
      </c>
      <c r="B1488" s="682" t="s">
        <v>1014</v>
      </c>
      <c r="C1488" s="225" t="s">
        <v>774</v>
      </c>
      <c r="D1488" s="10"/>
      <c r="E1488" s="10"/>
      <c r="F1488" s="100" t="s">
        <v>826</v>
      </c>
      <c r="G1488" s="10"/>
      <c r="H1488" s="10"/>
      <c r="I1488" s="63">
        <v>716</v>
      </c>
      <c r="J1488" s="10"/>
      <c r="K1488" s="10"/>
      <c r="L1488" s="262">
        <f>L1486</f>
        <v>748</v>
      </c>
      <c r="M1488" s="10"/>
      <c r="N1488" s="10"/>
      <c r="O1488" s="221">
        <f>IF(P1488="Yes",'MD Rates'!$H$1,R1488)</f>
        <v>44652</v>
      </c>
      <c r="P1488" s="11" t="str">
        <f t="shared" si="201"/>
        <v>Yes</v>
      </c>
      <c r="R1488" s="256">
        <v>44287</v>
      </c>
      <c r="T1488" s="64"/>
      <c r="U1488" s="64"/>
      <c r="V1488" s="64"/>
    </row>
    <row r="1489" spans="1:22" x14ac:dyDescent="0.25">
      <c r="A1489" s="100" t="s">
        <v>827</v>
      </c>
      <c r="B1489" s="682" t="s">
        <v>1014</v>
      </c>
      <c r="C1489" s="239" t="s">
        <v>777</v>
      </c>
      <c r="F1489" s="239" t="s">
        <v>825</v>
      </c>
      <c r="I1489" s="10">
        <v>1432</v>
      </c>
      <c r="J1489" s="220"/>
      <c r="K1489" s="220"/>
      <c r="L1489" s="262">
        <f>L1485</f>
        <v>1496</v>
      </c>
      <c r="M1489" s="10"/>
      <c r="N1489" s="10"/>
      <c r="O1489" s="221">
        <f>IF(P1489="Yes",'MD Rates'!$H$1,R1489)</f>
        <v>44652</v>
      </c>
      <c r="P1489" s="11" t="str">
        <f t="shared" si="201"/>
        <v>Yes</v>
      </c>
      <c r="R1489" s="256">
        <v>44287</v>
      </c>
      <c r="T1489" s="64"/>
      <c r="U1489" s="64"/>
      <c r="V1489" s="64"/>
    </row>
    <row r="1490" spans="1:22" x14ac:dyDescent="0.25">
      <c r="A1490" s="100" t="s">
        <v>827</v>
      </c>
      <c r="B1490" s="682" t="s">
        <v>1014</v>
      </c>
      <c r="C1490" s="239" t="s">
        <v>777</v>
      </c>
      <c r="F1490" s="239" t="s">
        <v>826</v>
      </c>
      <c r="I1490" s="63">
        <v>716</v>
      </c>
      <c r="J1490" s="220"/>
      <c r="K1490" s="220"/>
      <c r="L1490" s="262">
        <f>L1486</f>
        <v>748</v>
      </c>
      <c r="M1490" s="10"/>
      <c r="N1490" s="10"/>
      <c r="O1490" s="221">
        <f>IF(P1490="Yes",'MD Rates'!$H$1,R1490)</f>
        <v>44652</v>
      </c>
      <c r="P1490" s="11" t="str">
        <f t="shared" si="201"/>
        <v>Yes</v>
      </c>
      <c r="R1490" s="256">
        <v>44287</v>
      </c>
      <c r="T1490" s="64"/>
      <c r="U1490" s="64"/>
      <c r="V1490" s="64"/>
    </row>
    <row r="1491" spans="1:22" x14ac:dyDescent="0.25">
      <c r="A1491" s="100" t="s">
        <v>827</v>
      </c>
      <c r="B1491" s="682" t="s">
        <v>1014</v>
      </c>
      <c r="C1491" s="225" t="s">
        <v>778</v>
      </c>
      <c r="D1491" s="10"/>
      <c r="E1491" s="10"/>
      <c r="F1491" s="62" t="s">
        <v>825</v>
      </c>
      <c r="G1491" s="10"/>
      <c r="H1491" s="10"/>
      <c r="I1491" s="10">
        <v>1432</v>
      </c>
      <c r="J1491" s="10"/>
      <c r="K1491" s="10"/>
      <c r="L1491" s="262">
        <f>L1489</f>
        <v>1496</v>
      </c>
      <c r="M1491" s="10"/>
      <c r="N1491" s="10"/>
      <c r="O1491" s="221">
        <f>IF(P1491="Yes",'MD Rates'!$H$1,R1491)</f>
        <v>44652</v>
      </c>
      <c r="P1491" s="11" t="str">
        <f t="shared" ref="P1491:P1492" si="203">IF(I1491&lt;&gt;L1491,"Yes","No")</f>
        <v>Yes</v>
      </c>
      <c r="R1491" s="256">
        <v>44287</v>
      </c>
      <c r="T1491" s="64"/>
      <c r="U1491" s="64"/>
      <c r="V1491" s="64"/>
    </row>
    <row r="1492" spans="1:22" x14ac:dyDescent="0.25">
      <c r="A1492" s="100" t="s">
        <v>827</v>
      </c>
      <c r="B1492" s="682" t="s">
        <v>1014</v>
      </c>
      <c r="C1492" s="225" t="s">
        <v>778</v>
      </c>
      <c r="D1492" s="10"/>
      <c r="E1492" s="10"/>
      <c r="F1492" s="100" t="s">
        <v>826</v>
      </c>
      <c r="G1492" s="10"/>
      <c r="H1492" s="10"/>
      <c r="I1492" s="63">
        <v>716</v>
      </c>
      <c r="J1492" s="10"/>
      <c r="K1492" s="10"/>
      <c r="L1492" s="262">
        <f>L1490</f>
        <v>748</v>
      </c>
      <c r="M1492" s="10"/>
      <c r="N1492" s="10"/>
      <c r="O1492" s="221">
        <f>IF(P1492="Yes",'MD Rates'!$H$1,R1492)</f>
        <v>44652</v>
      </c>
      <c r="P1492" s="11" t="str">
        <f t="shared" si="203"/>
        <v>Yes</v>
      </c>
      <c r="R1492" s="256">
        <v>44287</v>
      </c>
      <c r="T1492" s="64"/>
      <c r="U1492" s="64"/>
      <c r="V1492" s="64"/>
    </row>
    <row r="1493" spans="1:22" x14ac:dyDescent="0.25">
      <c r="A1493" s="103" t="s">
        <v>828</v>
      </c>
      <c r="B1493" s="682" t="s">
        <v>1014</v>
      </c>
      <c r="C1493" s="225" t="s">
        <v>774</v>
      </c>
      <c r="D1493" s="10"/>
      <c r="E1493" s="10"/>
      <c r="F1493" s="100" t="s">
        <v>829</v>
      </c>
      <c r="G1493" s="10"/>
      <c r="H1493" s="10"/>
      <c r="I1493" s="63">
        <v>86.54</v>
      </c>
      <c r="J1493" s="10"/>
      <c r="K1493" s="10"/>
      <c r="L1493" s="262">
        <f>'MD Rates'!G477</f>
        <v>90.43</v>
      </c>
      <c r="M1493" s="10"/>
      <c r="N1493" s="10"/>
      <c r="O1493" s="221">
        <f>IF(P1493="Yes",'MD Rates'!$H$1,R1493)</f>
        <v>44652</v>
      </c>
      <c r="P1493" s="11" t="str">
        <f t="shared" ref="P1493:P1497" si="204">IF(I1493&lt;&gt;L1493,"Yes","No")</f>
        <v>Yes</v>
      </c>
      <c r="R1493" s="256">
        <v>44287</v>
      </c>
      <c r="T1493" s="64"/>
      <c r="U1493" s="64"/>
      <c r="V1493" s="64"/>
    </row>
    <row r="1494" spans="1:22" x14ac:dyDescent="0.25">
      <c r="A1494" s="103" t="s">
        <v>828</v>
      </c>
      <c r="B1494" s="682" t="s">
        <v>1014</v>
      </c>
      <c r="C1494" s="225" t="s">
        <v>774</v>
      </c>
      <c r="D1494" s="10"/>
      <c r="E1494" s="10"/>
      <c r="F1494" s="100" t="s">
        <v>830</v>
      </c>
      <c r="G1494" s="10"/>
      <c r="H1494" s="10"/>
      <c r="I1494" s="63">
        <v>39.78</v>
      </c>
      <c r="J1494" s="10"/>
      <c r="K1494" s="10"/>
      <c r="L1494" s="262">
        <f>'MD Rates'!G476</f>
        <v>41.57</v>
      </c>
      <c r="M1494" s="10"/>
      <c r="N1494" s="10"/>
      <c r="O1494" s="221">
        <f>IF(P1494="Yes",'MD Rates'!$H$1,R1494)</f>
        <v>44652</v>
      </c>
      <c r="P1494" s="11" t="str">
        <f t="shared" si="204"/>
        <v>Yes</v>
      </c>
      <c r="R1494" s="256">
        <v>44287</v>
      </c>
      <c r="T1494" s="64"/>
      <c r="U1494" s="64"/>
      <c r="V1494" s="64"/>
    </row>
    <row r="1495" spans="1:22" x14ac:dyDescent="0.25">
      <c r="A1495" s="103" t="s">
        <v>828</v>
      </c>
      <c r="B1495" s="682" t="s">
        <v>1014</v>
      </c>
      <c r="C1495" s="225" t="s">
        <v>774</v>
      </c>
      <c r="D1495" s="10"/>
      <c r="E1495" s="10"/>
      <c r="F1495" s="100" t="s">
        <v>831</v>
      </c>
      <c r="G1495" s="10"/>
      <c r="H1495" s="10"/>
      <c r="I1495" s="63">
        <v>54.14</v>
      </c>
      <c r="J1495" s="10"/>
      <c r="K1495" s="10"/>
      <c r="L1495" s="262">
        <f>'MD Rates'!G475</f>
        <v>56.57</v>
      </c>
      <c r="M1495" s="10"/>
      <c r="N1495" s="10"/>
      <c r="O1495" s="221">
        <f>IF(P1495="Yes",'MD Rates'!$H$1,R1495)</f>
        <v>44652</v>
      </c>
      <c r="P1495" s="11" t="str">
        <f t="shared" si="204"/>
        <v>Yes</v>
      </c>
      <c r="R1495" s="256">
        <v>44287</v>
      </c>
      <c r="T1495" s="64"/>
      <c r="U1495" s="64"/>
      <c r="V1495" s="64"/>
    </row>
    <row r="1496" spans="1:22" x14ac:dyDescent="0.25">
      <c r="A1496" s="103" t="s">
        <v>828</v>
      </c>
      <c r="B1496" s="682" t="s">
        <v>1014</v>
      </c>
      <c r="C1496" s="225" t="s">
        <v>774</v>
      </c>
      <c r="D1496" s="10"/>
      <c r="E1496" s="10"/>
      <c r="F1496" s="100" t="s">
        <v>832</v>
      </c>
      <c r="G1496" s="10"/>
      <c r="H1496" s="10"/>
      <c r="I1496" s="10">
        <v>68.319999999999993</v>
      </c>
      <c r="J1496" s="10"/>
      <c r="K1496" s="10"/>
      <c r="L1496" s="258">
        <f>'MD Rates'!G474</f>
        <v>71.39</v>
      </c>
      <c r="M1496" s="10"/>
      <c r="N1496" s="10"/>
      <c r="O1496" s="221">
        <f>IF(P1496="Yes",'MD Rates'!$H$1,R1496)</f>
        <v>44652</v>
      </c>
      <c r="P1496" s="11" t="str">
        <f t="shared" si="204"/>
        <v>Yes</v>
      </c>
      <c r="R1496" s="256">
        <v>44287</v>
      </c>
      <c r="T1496" s="64"/>
      <c r="U1496" s="64"/>
      <c r="V1496" s="64"/>
    </row>
    <row r="1497" spans="1:22" x14ac:dyDescent="0.25">
      <c r="A1497" s="263" t="s">
        <v>828</v>
      </c>
      <c r="B1497" s="682" t="s">
        <v>1014</v>
      </c>
      <c r="C1497" s="225" t="s">
        <v>774</v>
      </c>
      <c r="D1497" s="10"/>
      <c r="E1497" s="10"/>
      <c r="F1497" s="100" t="s">
        <v>833</v>
      </c>
      <c r="G1497" s="10"/>
      <c r="H1497" s="10"/>
      <c r="I1497" s="63">
        <v>54.14</v>
      </c>
      <c r="J1497" s="10"/>
      <c r="K1497" s="10"/>
      <c r="L1497" s="262">
        <f>'MD Rates'!G475</f>
        <v>56.57</v>
      </c>
      <c r="M1497" s="10"/>
      <c r="N1497" s="10"/>
      <c r="O1497" s="221">
        <f>IF(P1497="Yes",'MD Rates'!$H$1,R1497)</f>
        <v>44652</v>
      </c>
      <c r="P1497" s="11" t="str">
        <f t="shared" si="204"/>
        <v>Yes</v>
      </c>
      <c r="R1497" s="256">
        <v>44287</v>
      </c>
      <c r="T1497" s="64"/>
      <c r="U1497" s="64"/>
      <c r="V1497" s="64"/>
    </row>
    <row r="1498" spans="1:22" x14ac:dyDescent="0.25">
      <c r="A1498" s="103" t="s">
        <v>6</v>
      </c>
      <c r="B1498" s="682" t="s">
        <v>1014</v>
      </c>
      <c r="C1498" s="229" t="s">
        <v>777</v>
      </c>
      <c r="F1498" s="19" t="s">
        <v>7</v>
      </c>
      <c r="I1498" s="261">
        <v>68.319999999999993</v>
      </c>
      <c r="J1498" s="220"/>
      <c r="K1498" s="220"/>
      <c r="L1498" s="262">
        <f>'MD Rates'!G474</f>
        <v>71.39</v>
      </c>
      <c r="M1498" s="10"/>
      <c r="N1498" s="10"/>
      <c r="O1498" s="221">
        <f>IF(P1498="Yes",'MD Rates'!$H$1,R1498)</f>
        <v>44652</v>
      </c>
      <c r="P1498" s="11" t="str">
        <f t="shared" ref="P1498:P1500" si="205">IF(I1498&lt;&gt;L1498,"Yes","No")</f>
        <v>Yes</v>
      </c>
      <c r="R1498" s="256">
        <v>44287</v>
      </c>
      <c r="T1498" s="64"/>
      <c r="U1498" s="64"/>
      <c r="V1498" s="64"/>
    </row>
    <row r="1499" spans="1:22" x14ac:dyDescent="0.25">
      <c r="A1499" s="103" t="s">
        <v>6</v>
      </c>
      <c r="B1499" s="682" t="s">
        <v>1014</v>
      </c>
      <c r="C1499" s="239" t="s">
        <v>777</v>
      </c>
      <c r="F1499" s="239" t="s">
        <v>8</v>
      </c>
      <c r="I1499" s="63">
        <v>39.78</v>
      </c>
      <c r="J1499" s="220"/>
      <c r="K1499" s="220"/>
      <c r="L1499" s="262">
        <f>'MD Rates'!G476</f>
        <v>41.57</v>
      </c>
      <c r="M1499" s="10"/>
      <c r="N1499" s="10"/>
      <c r="O1499" s="221">
        <f>IF(P1499="Yes",'MD Rates'!$H$1,R1499)</f>
        <v>44652</v>
      </c>
      <c r="P1499" s="11" t="str">
        <f t="shared" si="205"/>
        <v>Yes</v>
      </c>
      <c r="R1499" s="256">
        <v>44287</v>
      </c>
      <c r="T1499" s="64"/>
      <c r="U1499" s="64"/>
      <c r="V1499" s="64"/>
    </row>
    <row r="1500" spans="1:22" x14ac:dyDescent="0.25">
      <c r="A1500" s="103" t="s">
        <v>6</v>
      </c>
      <c r="B1500" s="682" t="s">
        <v>1014</v>
      </c>
      <c r="C1500" s="239" t="s">
        <v>777</v>
      </c>
      <c r="F1500" s="239" t="s">
        <v>9</v>
      </c>
      <c r="I1500" s="63">
        <v>54.14</v>
      </c>
      <c r="J1500" s="220"/>
      <c r="K1500" s="220"/>
      <c r="L1500" s="262">
        <f>'MD Rates'!G475</f>
        <v>56.57</v>
      </c>
      <c r="M1500" s="10"/>
      <c r="N1500" s="10"/>
      <c r="O1500" s="221">
        <f>IF(P1500="Yes",'MD Rates'!$H$1,R1500)</f>
        <v>44652</v>
      </c>
      <c r="P1500" s="11" t="str">
        <f t="shared" si="205"/>
        <v>Yes</v>
      </c>
      <c r="R1500" s="256">
        <v>44287</v>
      </c>
      <c r="T1500" s="64"/>
      <c r="U1500" s="64"/>
      <c r="V1500" s="64"/>
    </row>
    <row r="1501" spans="1:22" x14ac:dyDescent="0.25">
      <c r="A1501" s="103" t="s">
        <v>834</v>
      </c>
      <c r="B1501" s="682" t="s">
        <v>1014</v>
      </c>
      <c r="C1501" s="225" t="s">
        <v>778</v>
      </c>
      <c r="D1501" s="10"/>
      <c r="E1501" s="10"/>
      <c r="F1501" s="100" t="s">
        <v>391</v>
      </c>
      <c r="G1501" s="10"/>
      <c r="H1501" s="10"/>
      <c r="I1501" s="10">
        <v>68.319999999999993</v>
      </c>
      <c r="J1501" s="10"/>
      <c r="K1501" s="10"/>
      <c r="L1501" s="262">
        <f>'MD Rates'!G474</f>
        <v>71.39</v>
      </c>
      <c r="M1501" s="10"/>
      <c r="N1501" s="10"/>
      <c r="O1501" s="221">
        <f>IF(P1501="Yes",'MD Rates'!$H$1,R1501)</f>
        <v>44652</v>
      </c>
      <c r="P1501" s="11" t="str">
        <f t="shared" ref="P1501:P1510" si="206">IF(I1501&lt;&gt;L1501,"Yes","No")</f>
        <v>Yes</v>
      </c>
      <c r="R1501" s="256">
        <v>44287</v>
      </c>
      <c r="T1501" s="64"/>
      <c r="U1501" s="64"/>
      <c r="V1501" s="64"/>
    </row>
    <row r="1502" spans="1:22" x14ac:dyDescent="0.25">
      <c r="A1502" s="103" t="s">
        <v>834</v>
      </c>
      <c r="B1502" s="682" t="s">
        <v>1014</v>
      </c>
      <c r="C1502" s="225" t="s">
        <v>778</v>
      </c>
      <c r="D1502" s="10"/>
      <c r="E1502" s="10"/>
      <c r="F1502" s="100" t="s">
        <v>829</v>
      </c>
      <c r="G1502" s="10"/>
      <c r="H1502" s="10"/>
      <c r="I1502" s="63">
        <v>86.54</v>
      </c>
      <c r="J1502" s="10"/>
      <c r="K1502" s="10"/>
      <c r="L1502" s="262">
        <f>'MD Rates'!G477</f>
        <v>90.43</v>
      </c>
      <c r="M1502" s="10"/>
      <c r="N1502" s="10"/>
      <c r="O1502" s="221">
        <f>IF(P1502="Yes",'MD Rates'!$H$1,R1502)</f>
        <v>44652</v>
      </c>
      <c r="P1502" s="11" t="str">
        <f t="shared" si="206"/>
        <v>Yes</v>
      </c>
      <c r="R1502" s="256">
        <v>44287</v>
      </c>
      <c r="T1502" s="64"/>
      <c r="U1502" s="64"/>
      <c r="V1502" s="64"/>
    </row>
    <row r="1503" spans="1:22" x14ac:dyDescent="0.25">
      <c r="A1503" s="103" t="s">
        <v>834</v>
      </c>
      <c r="B1503" s="682" t="s">
        <v>1014</v>
      </c>
      <c r="C1503" s="225" t="s">
        <v>778</v>
      </c>
      <c r="D1503" s="10"/>
      <c r="E1503" s="10"/>
      <c r="F1503" s="62" t="s">
        <v>835</v>
      </c>
      <c r="G1503" s="10"/>
      <c r="H1503" s="10"/>
      <c r="I1503" s="261">
        <v>39.78</v>
      </c>
      <c r="J1503" s="10"/>
      <c r="K1503" s="10"/>
      <c r="L1503" s="262">
        <f>'MD Rates'!G476</f>
        <v>41.57</v>
      </c>
      <c r="M1503" s="10"/>
      <c r="N1503" s="10"/>
      <c r="O1503" s="221">
        <f>IF(P1503="Yes",'MD Rates'!$H$1,R1503)</f>
        <v>44652</v>
      </c>
      <c r="P1503" s="11" t="str">
        <f t="shared" si="206"/>
        <v>Yes</v>
      </c>
      <c r="R1503" s="256">
        <v>44287</v>
      </c>
      <c r="T1503" s="64"/>
      <c r="U1503" s="64"/>
      <c r="V1503" s="64"/>
    </row>
    <row r="1504" spans="1:22" x14ac:dyDescent="0.25">
      <c r="A1504" s="103" t="s">
        <v>834</v>
      </c>
      <c r="B1504" s="682" t="s">
        <v>1014</v>
      </c>
      <c r="C1504" s="225" t="s">
        <v>778</v>
      </c>
      <c r="D1504" s="10"/>
      <c r="E1504" s="10"/>
      <c r="F1504" s="100" t="s">
        <v>836</v>
      </c>
      <c r="G1504" s="10"/>
      <c r="H1504" s="10"/>
      <c r="I1504" s="63">
        <v>54.14</v>
      </c>
      <c r="J1504" s="10"/>
      <c r="K1504" s="10"/>
      <c r="L1504" s="262">
        <f>'MD Rates'!G475</f>
        <v>56.57</v>
      </c>
      <c r="M1504" s="10"/>
      <c r="N1504" s="10"/>
      <c r="O1504" s="221">
        <f>IF(P1504="Yes",'MD Rates'!$H$1,R1504)</f>
        <v>44652</v>
      </c>
      <c r="P1504" s="11" t="str">
        <f t="shared" si="206"/>
        <v>Yes</v>
      </c>
      <c r="R1504" s="256">
        <v>44287</v>
      </c>
      <c r="T1504" s="64"/>
      <c r="U1504" s="64"/>
      <c r="V1504" s="64"/>
    </row>
    <row r="1505" spans="1:22" x14ac:dyDescent="0.25">
      <c r="A1505" s="103" t="s">
        <v>834</v>
      </c>
      <c r="B1505" s="682" t="s">
        <v>1014</v>
      </c>
      <c r="C1505" s="225" t="s">
        <v>778</v>
      </c>
      <c r="D1505" s="10"/>
      <c r="E1505" s="10"/>
      <c r="F1505" s="100" t="s">
        <v>837</v>
      </c>
      <c r="G1505" s="10"/>
      <c r="H1505" s="10"/>
      <c r="I1505" s="63">
        <v>54.14</v>
      </c>
      <c r="J1505" s="10"/>
      <c r="K1505" s="10"/>
      <c r="L1505" s="262">
        <f>'MD Rates'!G475</f>
        <v>56.57</v>
      </c>
      <c r="M1505" s="10"/>
      <c r="N1505" s="10"/>
      <c r="O1505" s="221">
        <f>IF(P1505="Yes",'MD Rates'!$H$1,R1505)</f>
        <v>44652</v>
      </c>
      <c r="P1505" s="11" t="str">
        <f t="shared" si="206"/>
        <v>Yes</v>
      </c>
      <c r="R1505" s="256">
        <v>44287</v>
      </c>
      <c r="T1505" s="64"/>
      <c r="U1505" s="64"/>
      <c r="V1505" s="64"/>
    </row>
    <row r="1506" spans="1:22" x14ac:dyDescent="0.25">
      <c r="A1506" s="103" t="s">
        <v>834</v>
      </c>
      <c r="B1506" s="682" t="s">
        <v>1014</v>
      </c>
      <c r="C1506" s="227" t="s">
        <v>779</v>
      </c>
      <c r="D1506" s="103"/>
      <c r="E1506" s="103"/>
      <c r="F1506" s="100" t="s">
        <v>391</v>
      </c>
      <c r="G1506" s="10"/>
      <c r="H1506" s="10"/>
      <c r="I1506" s="10">
        <v>68.319999999999993</v>
      </c>
      <c r="J1506" s="10"/>
      <c r="K1506" s="10"/>
      <c r="L1506" s="258">
        <f>'MD Rates'!G474</f>
        <v>71.39</v>
      </c>
      <c r="M1506" s="10"/>
      <c r="N1506" s="10"/>
      <c r="O1506" s="221">
        <f>IF(P1506="Yes",'MD Rates'!$H$1,R1506)</f>
        <v>44652</v>
      </c>
      <c r="P1506" s="11" t="str">
        <f t="shared" si="206"/>
        <v>Yes</v>
      </c>
      <c r="R1506" s="256">
        <v>44287</v>
      </c>
      <c r="T1506" s="64"/>
      <c r="U1506" s="64"/>
      <c r="V1506" s="64"/>
    </row>
    <row r="1507" spans="1:22" x14ac:dyDescent="0.25">
      <c r="A1507" s="103" t="s">
        <v>834</v>
      </c>
      <c r="B1507" s="682" t="s">
        <v>1014</v>
      </c>
      <c r="C1507" s="227" t="s">
        <v>779</v>
      </c>
      <c r="D1507" s="103"/>
      <c r="E1507" s="103"/>
      <c r="F1507" s="100" t="s">
        <v>829</v>
      </c>
      <c r="G1507" s="10"/>
      <c r="H1507" s="10"/>
      <c r="I1507" s="63">
        <v>86.54</v>
      </c>
      <c r="J1507" s="10"/>
      <c r="K1507" s="10"/>
      <c r="L1507" s="262">
        <f>L1502</f>
        <v>90.43</v>
      </c>
      <c r="M1507" s="10"/>
      <c r="N1507" s="10"/>
      <c r="O1507" s="221">
        <f>IF(P1507="Yes",'MD Rates'!$H$1,R1507)</f>
        <v>44652</v>
      </c>
      <c r="P1507" s="11" t="str">
        <f t="shared" si="206"/>
        <v>Yes</v>
      </c>
      <c r="R1507" s="256">
        <v>44287</v>
      </c>
      <c r="T1507" s="64"/>
      <c r="U1507" s="64"/>
      <c r="V1507" s="64"/>
    </row>
    <row r="1508" spans="1:22" x14ac:dyDescent="0.25">
      <c r="A1508" s="263" t="s">
        <v>834</v>
      </c>
      <c r="B1508" s="682" t="s">
        <v>1014</v>
      </c>
      <c r="C1508" s="227" t="s">
        <v>779</v>
      </c>
      <c r="D1508" s="103"/>
      <c r="E1508" s="103"/>
      <c r="F1508" s="62" t="s">
        <v>835</v>
      </c>
      <c r="G1508" s="10"/>
      <c r="H1508" s="10"/>
      <c r="I1508" s="63">
        <v>39.78</v>
      </c>
      <c r="J1508" s="10"/>
      <c r="K1508" s="10"/>
      <c r="L1508" s="262">
        <f>L1503</f>
        <v>41.57</v>
      </c>
      <c r="M1508" s="10"/>
      <c r="N1508" s="10"/>
      <c r="O1508" s="221">
        <f>IF(P1508="Yes",'MD Rates'!$H$1,R1508)</f>
        <v>44652</v>
      </c>
      <c r="P1508" s="11" t="str">
        <f t="shared" si="206"/>
        <v>Yes</v>
      </c>
      <c r="R1508" s="256">
        <v>44287</v>
      </c>
      <c r="T1508" s="64"/>
      <c r="U1508" s="64"/>
      <c r="V1508" s="64"/>
    </row>
    <row r="1509" spans="1:22" x14ac:dyDescent="0.25">
      <c r="A1509" s="103" t="s">
        <v>834</v>
      </c>
      <c r="B1509" s="682" t="s">
        <v>1014</v>
      </c>
      <c r="C1509" s="227" t="s">
        <v>779</v>
      </c>
      <c r="D1509" s="103"/>
      <c r="E1509" s="103"/>
      <c r="F1509" s="100" t="s">
        <v>836</v>
      </c>
      <c r="G1509" s="10"/>
      <c r="H1509" s="10"/>
      <c r="I1509" s="63">
        <v>54.14</v>
      </c>
      <c r="J1509" s="10"/>
      <c r="K1509" s="10"/>
      <c r="L1509" s="262">
        <f>L1504</f>
        <v>56.57</v>
      </c>
      <c r="M1509" s="10"/>
      <c r="N1509" s="10"/>
      <c r="O1509" s="221">
        <f>IF(P1509="Yes",'MD Rates'!$H$1,R1509)</f>
        <v>44652</v>
      </c>
      <c r="P1509" s="11" t="str">
        <f t="shared" si="206"/>
        <v>Yes</v>
      </c>
      <c r="R1509" s="256">
        <v>44287</v>
      </c>
      <c r="T1509" s="64"/>
      <c r="U1509" s="64"/>
      <c r="V1509" s="64"/>
    </row>
    <row r="1510" spans="1:22" x14ac:dyDescent="0.25">
      <c r="A1510" s="103" t="s">
        <v>834</v>
      </c>
      <c r="B1510" s="682" t="s">
        <v>1014</v>
      </c>
      <c r="C1510" s="227" t="s">
        <v>779</v>
      </c>
      <c r="D1510" s="103"/>
      <c r="E1510" s="103"/>
      <c r="F1510" s="100" t="s">
        <v>837</v>
      </c>
      <c r="G1510" s="10"/>
      <c r="H1510" s="10"/>
      <c r="I1510" s="63">
        <v>54.14</v>
      </c>
      <c r="J1510" s="10"/>
      <c r="K1510" s="10"/>
      <c r="L1510" s="262">
        <f>L1505</f>
        <v>56.57</v>
      </c>
      <c r="M1510" s="10"/>
      <c r="N1510" s="10"/>
      <c r="O1510" s="221">
        <f>IF(P1510="Yes",'MD Rates'!$H$1,R1510)</f>
        <v>44652</v>
      </c>
      <c r="P1510" s="11" t="str">
        <f t="shared" si="206"/>
        <v>Yes</v>
      </c>
      <c r="R1510" s="256">
        <v>44287</v>
      </c>
      <c r="T1510" s="64"/>
      <c r="U1510" s="64"/>
      <c r="V1510" s="64"/>
    </row>
    <row r="1511" spans="1:22" x14ac:dyDescent="0.25">
      <c r="A1511" s="100" t="s">
        <v>838</v>
      </c>
      <c r="B1511" s="682" t="s">
        <v>1014</v>
      </c>
      <c r="C1511" s="225" t="s">
        <v>778</v>
      </c>
      <c r="D1511" s="10"/>
      <c r="E1511" s="10"/>
      <c r="F1511" s="10" t="s">
        <v>839</v>
      </c>
      <c r="G1511" s="10"/>
      <c r="H1511" s="10"/>
      <c r="I1511" s="63">
        <v>155.75</v>
      </c>
      <c r="J1511" s="10"/>
      <c r="K1511" s="10"/>
      <c r="L1511" s="262">
        <f>'MD Rates'!H505</f>
        <v>162.75</v>
      </c>
      <c r="M1511" s="10"/>
      <c r="N1511" s="10"/>
      <c r="O1511" s="221">
        <f>IF(P1511="Yes",'MD Rates'!$H$1,R1511)</f>
        <v>44652</v>
      </c>
      <c r="P1511" s="11" t="str">
        <f t="shared" ref="P1511:P1512" si="207">IF(I1511&lt;&gt;L1511,"Yes","No")</f>
        <v>Yes</v>
      </c>
      <c r="R1511" s="256">
        <v>44287</v>
      </c>
      <c r="T1511" s="64"/>
      <c r="U1511" s="64"/>
      <c r="V1511" s="64"/>
    </row>
    <row r="1512" spans="1:22" x14ac:dyDescent="0.25">
      <c r="A1512" s="100" t="s">
        <v>838</v>
      </c>
      <c r="B1512" s="682" t="s">
        <v>1014</v>
      </c>
      <c r="C1512" s="226" t="s">
        <v>779</v>
      </c>
      <c r="D1512" s="10"/>
      <c r="E1512" s="10"/>
      <c r="F1512" s="10" t="s">
        <v>839</v>
      </c>
      <c r="G1512" s="10"/>
      <c r="H1512" s="10"/>
      <c r="I1512" s="63">
        <v>155.75</v>
      </c>
      <c r="J1512" s="10"/>
      <c r="K1512" s="10"/>
      <c r="L1512" s="262">
        <f>'MD Rates'!H505</f>
        <v>162.75</v>
      </c>
      <c r="M1512" s="10"/>
      <c r="N1512" s="10"/>
      <c r="O1512" s="221">
        <f>IF(P1512="Yes",'MD Rates'!$H$1,R1512)</f>
        <v>44652</v>
      </c>
      <c r="P1512" s="11" t="str">
        <f t="shared" si="207"/>
        <v>Yes</v>
      </c>
      <c r="R1512" s="256">
        <v>44287</v>
      </c>
      <c r="T1512" s="64"/>
      <c r="U1512" s="64"/>
      <c r="V1512" s="64"/>
    </row>
    <row r="1513" spans="1:22" x14ac:dyDescent="0.25">
      <c r="A1513" s="100" t="s">
        <v>840</v>
      </c>
      <c r="B1513" s="682" t="s">
        <v>1014</v>
      </c>
      <c r="C1513" s="225" t="s">
        <v>778</v>
      </c>
      <c r="D1513" s="10"/>
      <c r="E1513" s="10"/>
      <c r="F1513" s="10" t="s">
        <v>839</v>
      </c>
      <c r="G1513" s="10"/>
      <c r="H1513" s="10"/>
      <c r="I1513" s="63">
        <v>155.75</v>
      </c>
      <c r="J1513" s="10"/>
      <c r="K1513" s="10"/>
      <c r="L1513" s="262">
        <f>'MD Rates'!H505</f>
        <v>162.75</v>
      </c>
      <c r="M1513" s="10"/>
      <c r="N1513" s="10"/>
      <c r="O1513" s="221">
        <f>IF(P1513="Yes",'MD Rates'!$H$1,R1513)</f>
        <v>44652</v>
      </c>
      <c r="P1513" s="11" t="str">
        <f t="shared" ref="P1513:P1542" si="208">IF(I1513&lt;&gt;L1513,"Yes","No")</f>
        <v>Yes</v>
      </c>
      <c r="R1513" s="256">
        <v>44287</v>
      </c>
      <c r="T1513" s="64"/>
      <c r="U1513" s="64"/>
      <c r="V1513" s="64"/>
    </row>
    <row r="1514" spans="1:22" x14ac:dyDescent="0.25">
      <c r="A1514" s="103" t="s">
        <v>840</v>
      </c>
      <c r="B1514" s="682" t="s">
        <v>1014</v>
      </c>
      <c r="C1514" s="227" t="s">
        <v>779</v>
      </c>
      <c r="D1514" s="103"/>
      <c r="E1514" s="103"/>
      <c r="F1514" s="10" t="s">
        <v>839</v>
      </c>
      <c r="G1514" s="10"/>
      <c r="H1514" s="10"/>
      <c r="I1514" s="63">
        <v>155.75</v>
      </c>
      <c r="J1514" s="10"/>
      <c r="K1514" s="10"/>
      <c r="L1514" s="262">
        <f>'MD Rates'!H505</f>
        <v>162.75</v>
      </c>
      <c r="M1514" s="10"/>
      <c r="N1514" s="10"/>
      <c r="O1514" s="221">
        <f>IF(P1514="Yes",'MD Rates'!$H$1,R1514)</f>
        <v>44652</v>
      </c>
      <c r="P1514" s="11" t="str">
        <f t="shared" si="208"/>
        <v>Yes</v>
      </c>
      <c r="R1514" s="256">
        <v>44287</v>
      </c>
      <c r="T1514" s="64"/>
      <c r="U1514" s="64"/>
      <c r="V1514" s="64"/>
    </row>
    <row r="1515" spans="1:22" x14ac:dyDescent="0.25">
      <c r="A1515" s="100" t="s">
        <v>841</v>
      </c>
      <c r="B1515" s="682" t="s">
        <v>1014</v>
      </c>
      <c r="C1515" s="225" t="s">
        <v>778</v>
      </c>
      <c r="D1515" s="10"/>
      <c r="E1515" s="10"/>
      <c r="F1515" s="10" t="s">
        <v>163</v>
      </c>
      <c r="G1515" s="10"/>
      <c r="H1515" s="10"/>
      <c r="I1515" s="214">
        <v>5888.07</v>
      </c>
      <c r="J1515" s="10"/>
      <c r="K1515" s="10"/>
      <c r="L1515" s="285">
        <f>'MD Rates'!G440</f>
        <v>6153.04</v>
      </c>
      <c r="M1515" s="10"/>
      <c r="N1515" s="10"/>
      <c r="O1515" s="221">
        <f>IF(P1515="Yes",'MD Rates'!$H$1,R1515)</f>
        <v>44652</v>
      </c>
      <c r="P1515" s="11" t="str">
        <f t="shared" si="208"/>
        <v>Yes</v>
      </c>
      <c r="R1515" s="256">
        <v>44287</v>
      </c>
      <c r="T1515" s="64"/>
      <c r="U1515" s="64"/>
      <c r="V1515" s="64"/>
    </row>
    <row r="1516" spans="1:22" x14ac:dyDescent="0.25">
      <c r="A1516" s="100" t="s">
        <v>842</v>
      </c>
      <c r="B1516" s="682" t="s">
        <v>1014</v>
      </c>
      <c r="C1516" s="225" t="s">
        <v>778</v>
      </c>
      <c r="D1516" s="10"/>
      <c r="E1516" s="10"/>
      <c r="F1516" s="10" t="s">
        <v>163</v>
      </c>
      <c r="G1516" s="10"/>
      <c r="H1516" s="10"/>
      <c r="I1516" s="214">
        <v>5888.07</v>
      </c>
      <c r="J1516" s="10"/>
      <c r="K1516" s="10"/>
      <c r="L1516" s="285">
        <f>'MD Rates'!G440</f>
        <v>6153.04</v>
      </c>
      <c r="M1516" s="10"/>
      <c r="N1516" s="10"/>
      <c r="O1516" s="221">
        <f>IF(P1516="Yes",'MD Rates'!$H$1,R1516)</f>
        <v>44652</v>
      </c>
      <c r="P1516" s="11" t="str">
        <f t="shared" si="208"/>
        <v>Yes</v>
      </c>
      <c r="R1516" s="256">
        <v>44287</v>
      </c>
      <c r="T1516" s="64"/>
      <c r="U1516" s="64"/>
      <c r="V1516" s="64"/>
    </row>
    <row r="1517" spans="1:22" hidden="1" x14ac:dyDescent="0.25">
      <c r="A1517" s="100" t="s">
        <v>1140</v>
      </c>
      <c r="B1517" s="751" t="s">
        <v>1014</v>
      </c>
      <c r="C1517" s="225" t="s">
        <v>778</v>
      </c>
      <c r="D1517" s="10" t="s">
        <v>219</v>
      </c>
      <c r="F1517" s="10" t="s">
        <v>1142</v>
      </c>
      <c r="G1517" s="10"/>
      <c r="H1517" s="10"/>
      <c r="I1517" s="815">
        <v>14.088234617243415</v>
      </c>
      <c r="J1517" s="10"/>
      <c r="K1517" s="10"/>
      <c r="L1517" s="818">
        <f>'MD Rates'!L44</f>
        <v>14.088234617243415</v>
      </c>
      <c r="M1517" s="10"/>
      <c r="N1517" s="10"/>
      <c r="O1517" s="221">
        <f>IF(P1517="Yes",'MD Rates'!$H$1,R1517)</f>
        <v>44652</v>
      </c>
      <c r="P1517" s="11" t="str">
        <f t="shared" ref="P1517:P1524" si="209">IF(I1517&lt;&gt;L1517,"Yes","No")</f>
        <v>No</v>
      </c>
      <c r="R1517" s="221">
        <v>44652</v>
      </c>
      <c r="S1517" s="676"/>
      <c r="T1517" s="64"/>
      <c r="U1517" s="64"/>
      <c r="V1517" s="64"/>
    </row>
    <row r="1518" spans="1:22" hidden="1" x14ac:dyDescent="0.25">
      <c r="A1518" s="100" t="s">
        <v>1140</v>
      </c>
      <c r="B1518" s="751" t="s">
        <v>1014</v>
      </c>
      <c r="C1518" s="225" t="s">
        <v>778</v>
      </c>
      <c r="D1518" s="10" t="s">
        <v>219</v>
      </c>
      <c r="F1518" s="10" t="s">
        <v>1143</v>
      </c>
      <c r="G1518" s="10"/>
      <c r="H1518" s="10"/>
      <c r="I1518" s="815">
        <v>16.307141158510859</v>
      </c>
      <c r="J1518" s="10"/>
      <c r="K1518" s="10"/>
      <c r="L1518" s="818">
        <f>'MD Rates'!L45</f>
        <v>16.307141158510859</v>
      </c>
      <c r="M1518" s="10"/>
      <c r="N1518" s="10"/>
      <c r="O1518" s="221">
        <f>IF(P1518="Yes",'MD Rates'!$H$1,R1518)</f>
        <v>44652</v>
      </c>
      <c r="P1518" s="11" t="str">
        <f t="shared" si="209"/>
        <v>No</v>
      </c>
      <c r="R1518" s="221">
        <v>44652</v>
      </c>
      <c r="S1518" s="676"/>
      <c r="T1518" s="64"/>
      <c r="U1518" s="64"/>
      <c r="V1518" s="64"/>
    </row>
    <row r="1519" spans="1:22" hidden="1" x14ac:dyDescent="0.25">
      <c r="A1519" s="100" t="s">
        <v>1140</v>
      </c>
      <c r="B1519" s="751" t="s">
        <v>1014</v>
      </c>
      <c r="C1519" s="225" t="s">
        <v>778</v>
      </c>
      <c r="D1519" s="10" t="s">
        <v>219</v>
      </c>
      <c r="E1519" s="10"/>
      <c r="F1519" s="10" t="s">
        <v>1144</v>
      </c>
      <c r="G1519" s="10"/>
      <c r="H1519" s="10"/>
      <c r="I1519" s="815">
        <v>19.301322521997285</v>
      </c>
      <c r="J1519" s="10"/>
      <c r="K1519" s="10"/>
      <c r="L1519" s="818">
        <f>'MD Rates'!L46</f>
        <v>19.301322521997285</v>
      </c>
      <c r="M1519" s="10"/>
      <c r="N1519" s="10"/>
      <c r="O1519" s="221">
        <f>IF(P1519="Yes",'MD Rates'!$H$1,R1519)</f>
        <v>44652</v>
      </c>
      <c r="P1519" s="11" t="str">
        <f t="shared" si="209"/>
        <v>No</v>
      </c>
      <c r="Q1519" s="10"/>
      <c r="R1519" s="221">
        <v>44652</v>
      </c>
      <c r="S1519" s="676"/>
      <c r="T1519" s="64"/>
      <c r="U1519" s="64"/>
      <c r="V1519" s="64"/>
    </row>
    <row r="1520" spans="1:22" hidden="1" x14ac:dyDescent="0.25">
      <c r="A1520" s="100" t="s">
        <v>1140</v>
      </c>
      <c r="B1520" s="751" t="s">
        <v>1014</v>
      </c>
      <c r="C1520" s="225" t="s">
        <v>778</v>
      </c>
      <c r="D1520" s="10" t="s">
        <v>219</v>
      </c>
      <c r="F1520" s="10" t="s">
        <v>1145</v>
      </c>
      <c r="G1520" s="10"/>
      <c r="H1520" s="10"/>
      <c r="I1520" s="815">
        <v>24.460232285186066</v>
      </c>
      <c r="J1520" s="10"/>
      <c r="K1520" s="10"/>
      <c r="L1520" s="818">
        <f>'MD Rates'!L47</f>
        <v>24.460232285186066</v>
      </c>
      <c r="M1520" s="10"/>
      <c r="N1520" s="10"/>
      <c r="O1520" s="221">
        <f>IF(P1520="Yes",'MD Rates'!$H$1,R1520)</f>
        <v>44652</v>
      </c>
      <c r="P1520" s="11" t="str">
        <f t="shared" si="209"/>
        <v>No</v>
      </c>
      <c r="R1520" s="221">
        <v>44652</v>
      </c>
      <c r="S1520" s="676"/>
      <c r="T1520" s="64"/>
      <c r="U1520" s="64"/>
      <c r="V1520" s="64"/>
    </row>
    <row r="1521" spans="1:22" hidden="1" x14ac:dyDescent="0.25">
      <c r="A1521" s="100" t="s">
        <v>1141</v>
      </c>
      <c r="B1521" s="751" t="s">
        <v>1014</v>
      </c>
      <c r="C1521" s="225" t="s">
        <v>778</v>
      </c>
      <c r="D1521" s="10" t="s">
        <v>219</v>
      </c>
      <c r="F1521" s="10" t="s">
        <v>1142</v>
      </c>
      <c r="G1521" s="10"/>
      <c r="H1521" s="10"/>
      <c r="I1521" s="815">
        <v>14.088234617243415</v>
      </c>
      <c r="J1521" s="10"/>
      <c r="K1521" s="10"/>
      <c r="L1521" s="818">
        <f>L1517</f>
        <v>14.088234617243415</v>
      </c>
      <c r="M1521" s="10"/>
      <c r="N1521" s="10"/>
      <c r="O1521" s="221">
        <f>IF(P1521="Yes",'MD Rates'!$H$1,R1521)</f>
        <v>44652</v>
      </c>
      <c r="P1521" s="11" t="str">
        <f t="shared" si="209"/>
        <v>No</v>
      </c>
      <c r="R1521" s="221">
        <v>44652</v>
      </c>
      <c r="S1521" s="676"/>
      <c r="T1521" s="64"/>
      <c r="U1521" s="64"/>
      <c r="V1521" s="64"/>
    </row>
    <row r="1522" spans="1:22" hidden="1" x14ac:dyDescent="0.25">
      <c r="A1522" s="100" t="s">
        <v>1141</v>
      </c>
      <c r="B1522" s="751" t="s">
        <v>1014</v>
      </c>
      <c r="C1522" s="225" t="s">
        <v>778</v>
      </c>
      <c r="D1522" s="10" t="s">
        <v>219</v>
      </c>
      <c r="F1522" s="10" t="s">
        <v>1143</v>
      </c>
      <c r="G1522" s="10"/>
      <c r="H1522" s="10"/>
      <c r="I1522" s="815">
        <v>16.307141158510859</v>
      </c>
      <c r="J1522" s="10"/>
      <c r="K1522" s="10"/>
      <c r="L1522" s="818">
        <f>L1518</f>
        <v>16.307141158510859</v>
      </c>
      <c r="M1522" s="10"/>
      <c r="N1522" s="10"/>
      <c r="O1522" s="221">
        <f>IF(P1522="Yes",'MD Rates'!$H$1,R1522)</f>
        <v>44652</v>
      </c>
      <c r="P1522" s="11" t="str">
        <f t="shared" si="209"/>
        <v>No</v>
      </c>
      <c r="R1522" s="221">
        <v>44652</v>
      </c>
      <c r="S1522" s="676"/>
      <c r="T1522" s="64"/>
      <c r="U1522" s="64"/>
      <c r="V1522" s="64"/>
    </row>
    <row r="1523" spans="1:22" hidden="1" x14ac:dyDescent="0.25">
      <c r="A1523" s="100" t="s">
        <v>1141</v>
      </c>
      <c r="B1523" s="751" t="s">
        <v>1014</v>
      </c>
      <c r="C1523" s="225" t="s">
        <v>778</v>
      </c>
      <c r="D1523" s="10" t="s">
        <v>219</v>
      </c>
      <c r="E1523" s="10"/>
      <c r="F1523" s="10" t="s">
        <v>1144</v>
      </c>
      <c r="G1523" s="10"/>
      <c r="H1523" s="10"/>
      <c r="I1523" s="815">
        <v>19.301322521997285</v>
      </c>
      <c r="J1523" s="10"/>
      <c r="K1523" s="10"/>
      <c r="L1523" s="818">
        <f>L1519</f>
        <v>19.301322521997285</v>
      </c>
      <c r="M1523" s="10"/>
      <c r="N1523" s="10"/>
      <c r="O1523" s="221">
        <f>IF(P1523="Yes",'MD Rates'!$H$1,R1523)</f>
        <v>44652</v>
      </c>
      <c r="P1523" s="11" t="str">
        <f t="shared" si="209"/>
        <v>No</v>
      </c>
      <c r="Q1523" s="10"/>
      <c r="R1523" s="221">
        <v>44652</v>
      </c>
      <c r="S1523" s="676"/>
      <c r="T1523" s="64"/>
      <c r="U1523" s="64"/>
      <c r="V1523" s="64"/>
    </row>
    <row r="1524" spans="1:22" hidden="1" x14ac:dyDescent="0.25">
      <c r="A1524" s="100" t="s">
        <v>1141</v>
      </c>
      <c r="B1524" s="751" t="s">
        <v>1014</v>
      </c>
      <c r="C1524" s="225" t="s">
        <v>778</v>
      </c>
      <c r="D1524" s="10" t="s">
        <v>219</v>
      </c>
      <c r="F1524" s="10" t="s">
        <v>1145</v>
      </c>
      <c r="G1524" s="10"/>
      <c r="H1524" s="10"/>
      <c r="I1524" s="815">
        <v>24.460232285186066</v>
      </c>
      <c r="J1524" s="10"/>
      <c r="K1524" s="10"/>
      <c r="L1524" s="818">
        <f>L1520</f>
        <v>24.460232285186066</v>
      </c>
      <c r="M1524" s="10"/>
      <c r="N1524" s="10"/>
      <c r="O1524" s="221">
        <f>IF(P1524="Yes",'MD Rates'!$H$1,R1524)</f>
        <v>44652</v>
      </c>
      <c r="P1524" s="11" t="str">
        <f t="shared" si="209"/>
        <v>No</v>
      </c>
      <c r="R1524" s="221">
        <v>44652</v>
      </c>
      <c r="S1524" s="676"/>
      <c r="T1524" s="64"/>
      <c r="U1524" s="64"/>
      <c r="V1524" s="64"/>
    </row>
    <row r="1525" spans="1:22" ht="14.5" hidden="1" x14ac:dyDescent="0.35">
      <c r="A1525" s="747" t="s">
        <v>1003</v>
      </c>
      <c r="B1525" s="682" t="s">
        <v>1014</v>
      </c>
      <c r="C1525" s="625" t="s">
        <v>778</v>
      </c>
      <c r="D1525" s="626" t="s">
        <v>905</v>
      </c>
      <c r="F1525" s="626" t="s">
        <v>1008</v>
      </c>
      <c r="G1525" s="10"/>
      <c r="H1525" s="10"/>
      <c r="I1525" s="626">
        <v>3221</v>
      </c>
      <c r="J1525" s="219"/>
      <c r="K1525" s="219"/>
      <c r="L1525" s="624">
        <f>'MD Rates'!B56</f>
        <v>3221</v>
      </c>
      <c r="M1525" s="10"/>
      <c r="N1525" s="10"/>
      <c r="O1525" s="221">
        <f>IF(P1525="Yes",'MD Rates'!$H$1,R1525)</f>
        <v>44652</v>
      </c>
      <c r="P1525" s="11" t="str">
        <f t="shared" si="208"/>
        <v>No</v>
      </c>
      <c r="R1525" s="221">
        <v>44652</v>
      </c>
      <c r="T1525" s="64"/>
      <c r="U1525" s="64"/>
      <c r="V1525" s="64"/>
    </row>
    <row r="1526" spans="1:22" ht="14.5" hidden="1" x14ac:dyDescent="0.35">
      <c r="A1526" s="747" t="s">
        <v>1003</v>
      </c>
      <c r="B1526" s="682" t="s">
        <v>1014</v>
      </c>
      <c r="C1526" s="625" t="s">
        <v>778</v>
      </c>
      <c r="D1526" s="626" t="s">
        <v>907</v>
      </c>
      <c r="F1526" s="626" t="s">
        <v>1008</v>
      </c>
      <c r="G1526" s="10"/>
      <c r="H1526" s="10"/>
      <c r="I1526" s="626">
        <v>3221</v>
      </c>
      <c r="J1526" s="219"/>
      <c r="K1526" s="219"/>
      <c r="L1526" s="624">
        <f>'MD Rates'!B56</f>
        <v>3221</v>
      </c>
      <c r="M1526" s="10"/>
      <c r="N1526" s="10"/>
      <c r="O1526" s="221">
        <f>IF(P1526="Yes",'MD Rates'!$H$1,R1526)</f>
        <v>44652</v>
      </c>
      <c r="P1526" s="11" t="str">
        <f t="shared" si="208"/>
        <v>No</v>
      </c>
      <c r="R1526" s="221">
        <v>44652</v>
      </c>
      <c r="T1526" s="64"/>
      <c r="U1526" s="64"/>
      <c r="V1526" s="64"/>
    </row>
    <row r="1527" spans="1:22" ht="14.5" hidden="1" x14ac:dyDescent="0.35">
      <c r="A1527" s="747" t="s">
        <v>1003</v>
      </c>
      <c r="B1527" s="682" t="s">
        <v>1014</v>
      </c>
      <c r="C1527" s="625" t="s">
        <v>778</v>
      </c>
      <c r="D1527" s="626" t="s">
        <v>909</v>
      </c>
      <c r="F1527" s="626" t="s">
        <v>1008</v>
      </c>
      <c r="G1527" s="10"/>
      <c r="H1527" s="10"/>
      <c r="I1527" s="626">
        <v>4082</v>
      </c>
      <c r="J1527" s="219"/>
      <c r="K1527" s="219"/>
      <c r="L1527" s="624">
        <f>'MD Rates'!B57</f>
        <v>4082</v>
      </c>
      <c r="M1527" s="10"/>
      <c r="N1527" s="10"/>
      <c r="O1527" s="221">
        <f>IF(P1527="Yes",'MD Rates'!$H$1,R1527)</f>
        <v>44652</v>
      </c>
      <c r="P1527" s="11" t="str">
        <f t="shared" si="208"/>
        <v>No</v>
      </c>
      <c r="R1527" s="221">
        <v>44652</v>
      </c>
      <c r="T1527" s="64"/>
      <c r="U1527" s="64"/>
      <c r="V1527" s="64"/>
    </row>
    <row r="1528" spans="1:22" ht="14.5" hidden="1" x14ac:dyDescent="0.35">
      <c r="A1528" s="747" t="s">
        <v>1003</v>
      </c>
      <c r="B1528" s="682" t="s">
        <v>1014</v>
      </c>
      <c r="C1528" s="625" t="s">
        <v>778</v>
      </c>
      <c r="D1528" s="626" t="s">
        <v>899</v>
      </c>
      <c r="F1528" s="626" t="s">
        <v>1008</v>
      </c>
      <c r="G1528" s="10"/>
      <c r="H1528" s="10"/>
      <c r="I1528" s="626">
        <v>2351</v>
      </c>
      <c r="J1528" s="219"/>
      <c r="K1528" s="219"/>
      <c r="L1528" s="624">
        <f>'MD Rates'!B54</f>
        <v>2351</v>
      </c>
      <c r="M1528" s="10"/>
      <c r="N1528" s="10"/>
      <c r="O1528" s="221">
        <f>IF(P1528="Yes",'MD Rates'!$H$1,R1528)</f>
        <v>44652</v>
      </c>
      <c r="P1528" s="11" t="str">
        <f t="shared" si="208"/>
        <v>No</v>
      </c>
      <c r="R1528" s="221">
        <v>44652</v>
      </c>
      <c r="T1528" s="64"/>
      <c r="U1528" s="64"/>
      <c r="V1528" s="64"/>
    </row>
    <row r="1529" spans="1:22" ht="14.5" hidden="1" x14ac:dyDescent="0.35">
      <c r="A1529" s="747" t="s">
        <v>1003</v>
      </c>
      <c r="B1529" s="682" t="s">
        <v>1014</v>
      </c>
      <c r="C1529" s="625" t="s">
        <v>778</v>
      </c>
      <c r="D1529" s="626" t="s">
        <v>902</v>
      </c>
      <c r="F1529" s="626" t="s">
        <v>1008</v>
      </c>
      <c r="G1529" s="10"/>
      <c r="H1529" s="10"/>
      <c r="I1529" s="626">
        <v>2721</v>
      </c>
      <c r="J1529" s="219"/>
      <c r="K1529" s="219"/>
      <c r="L1529" s="624">
        <f>'MD Rates'!B55</f>
        <v>2721</v>
      </c>
      <c r="M1529" s="10"/>
      <c r="N1529" s="10"/>
      <c r="O1529" s="221">
        <f>IF(P1529="Yes",'MD Rates'!$H$1,R1529)</f>
        <v>44652</v>
      </c>
      <c r="P1529" s="11" t="str">
        <f t="shared" si="208"/>
        <v>No</v>
      </c>
      <c r="R1529" s="221">
        <v>44652</v>
      </c>
      <c r="T1529" s="64"/>
      <c r="U1529" s="64"/>
      <c r="V1529" s="64"/>
    </row>
    <row r="1530" spans="1:22" ht="14.5" hidden="1" x14ac:dyDescent="0.35">
      <c r="A1530" s="747" t="s">
        <v>1003</v>
      </c>
      <c r="B1530" s="682" t="s">
        <v>1014</v>
      </c>
      <c r="C1530" s="625" t="s">
        <v>778</v>
      </c>
      <c r="D1530" s="626" t="s">
        <v>912</v>
      </c>
      <c r="F1530" s="626" t="s">
        <v>1008</v>
      </c>
      <c r="G1530" s="10"/>
      <c r="H1530" s="10"/>
      <c r="I1530" s="626">
        <v>3221</v>
      </c>
      <c r="J1530" s="219"/>
      <c r="K1530" s="219"/>
      <c r="L1530" s="624">
        <f>'MD Rates'!B56</f>
        <v>3221</v>
      </c>
      <c r="M1530" s="10"/>
      <c r="N1530" s="10"/>
      <c r="O1530" s="221">
        <f>IF(P1530="Yes",'MD Rates'!$H$1,R1530)</f>
        <v>44652</v>
      </c>
      <c r="P1530" s="11" t="str">
        <f t="shared" si="208"/>
        <v>No</v>
      </c>
      <c r="R1530" s="221">
        <v>44652</v>
      </c>
      <c r="T1530" s="64"/>
      <c r="U1530" s="64"/>
      <c r="V1530" s="64"/>
    </row>
    <row r="1531" spans="1:22" ht="14.5" hidden="1" x14ac:dyDescent="0.35">
      <c r="A1531" s="747" t="s">
        <v>1003</v>
      </c>
      <c r="B1531" s="682" t="s">
        <v>1014</v>
      </c>
      <c r="C1531" s="625" t="s">
        <v>778</v>
      </c>
      <c r="D1531" s="626" t="s">
        <v>914</v>
      </c>
      <c r="F1531" s="626" t="s">
        <v>1008</v>
      </c>
      <c r="G1531" s="10"/>
      <c r="H1531" s="10"/>
      <c r="I1531" s="626">
        <v>3221</v>
      </c>
      <c r="J1531" s="219"/>
      <c r="K1531" s="219"/>
      <c r="L1531" s="624">
        <f>'MD Rates'!B56</f>
        <v>3221</v>
      </c>
      <c r="M1531" s="10"/>
      <c r="N1531" s="10"/>
      <c r="O1531" s="221">
        <f>IF(P1531="Yes",'MD Rates'!$H$1,R1531)</f>
        <v>44652</v>
      </c>
      <c r="P1531" s="11" t="str">
        <f t="shared" si="208"/>
        <v>No</v>
      </c>
      <c r="R1531" s="221">
        <v>44652</v>
      </c>
      <c r="T1531" s="64"/>
      <c r="U1531" s="64"/>
      <c r="V1531" s="64"/>
    </row>
    <row r="1532" spans="1:22" ht="14.5" hidden="1" x14ac:dyDescent="0.35">
      <c r="A1532" s="747" t="s">
        <v>1003</v>
      </c>
      <c r="B1532" s="682" t="s">
        <v>1014</v>
      </c>
      <c r="C1532" s="625" t="s">
        <v>778</v>
      </c>
      <c r="D1532" s="626" t="s">
        <v>916</v>
      </c>
      <c r="F1532" s="626" t="s">
        <v>1008</v>
      </c>
      <c r="G1532" s="10"/>
      <c r="H1532" s="10"/>
      <c r="I1532" s="626">
        <v>4082</v>
      </c>
      <c r="J1532" s="219"/>
      <c r="K1532" s="219"/>
      <c r="L1532" s="624">
        <f>'MD Rates'!B57</f>
        <v>4082</v>
      </c>
      <c r="M1532" s="10"/>
      <c r="N1532" s="10"/>
      <c r="O1532" s="221">
        <f>IF(P1532="Yes",'MD Rates'!$H$1,R1532)</f>
        <v>44652</v>
      </c>
      <c r="P1532" s="11" t="str">
        <f t="shared" si="208"/>
        <v>No</v>
      </c>
      <c r="R1532" s="221">
        <v>44652</v>
      </c>
      <c r="T1532" s="64"/>
      <c r="U1532" s="64"/>
      <c r="V1532" s="64"/>
    </row>
    <row r="1533" spans="1:22" ht="14.5" hidden="1" x14ac:dyDescent="0.35">
      <c r="A1533" s="747" t="s">
        <v>1003</v>
      </c>
      <c r="B1533" s="682" t="s">
        <v>1014</v>
      </c>
      <c r="C1533" s="625" t="s">
        <v>778</v>
      </c>
      <c r="D1533" s="626" t="s">
        <v>918</v>
      </c>
      <c r="F1533" s="626" t="s">
        <v>1008</v>
      </c>
      <c r="G1533" s="10"/>
      <c r="H1533" s="10"/>
      <c r="I1533" s="626">
        <v>4082</v>
      </c>
      <c r="J1533" s="219"/>
      <c r="K1533" s="219"/>
      <c r="L1533" s="624">
        <f>'MD Rates'!B57</f>
        <v>4082</v>
      </c>
      <c r="M1533" s="10"/>
      <c r="N1533" s="10"/>
      <c r="O1533" s="221">
        <f>IF(P1533="Yes",'MD Rates'!$H$1,R1533)</f>
        <v>44652</v>
      </c>
      <c r="P1533" s="11" t="str">
        <f t="shared" si="208"/>
        <v>No</v>
      </c>
      <c r="R1533" s="221">
        <v>44652</v>
      </c>
      <c r="T1533" s="64"/>
      <c r="U1533" s="64"/>
      <c r="V1533" s="64"/>
    </row>
    <row r="1534" spans="1:22" ht="14.5" hidden="1" x14ac:dyDescent="0.35">
      <c r="A1534" s="747" t="s">
        <v>1003</v>
      </c>
      <c r="B1534" s="682" t="s">
        <v>1014</v>
      </c>
      <c r="C1534" s="625" t="s">
        <v>778</v>
      </c>
      <c r="D1534" s="626" t="s">
        <v>920</v>
      </c>
      <c r="F1534" s="626" t="s">
        <v>1008</v>
      </c>
      <c r="G1534" s="10"/>
      <c r="H1534" s="10"/>
      <c r="I1534" s="626">
        <v>4082</v>
      </c>
      <c r="J1534" s="219"/>
      <c r="K1534" s="219"/>
      <c r="L1534" s="624">
        <f>'MD Rates'!B57</f>
        <v>4082</v>
      </c>
      <c r="M1534" s="10"/>
      <c r="N1534" s="10"/>
      <c r="O1534" s="221">
        <f>IF(P1534="Yes",'MD Rates'!$H$1,R1534)</f>
        <v>44652</v>
      </c>
      <c r="P1534" s="11" t="str">
        <f t="shared" si="208"/>
        <v>No</v>
      </c>
      <c r="R1534" s="221">
        <v>44652</v>
      </c>
      <c r="T1534" s="64"/>
      <c r="U1534" s="64"/>
      <c r="V1534" s="64"/>
    </row>
    <row r="1535" spans="1:22" ht="14.5" hidden="1" x14ac:dyDescent="0.35">
      <c r="A1535" s="747" t="s">
        <v>1003</v>
      </c>
      <c r="B1535" s="682" t="s">
        <v>1014</v>
      </c>
      <c r="C1535" s="625" t="s">
        <v>778</v>
      </c>
      <c r="D1535" s="626" t="s">
        <v>922</v>
      </c>
      <c r="F1535" s="626" t="s">
        <v>1008</v>
      </c>
      <c r="G1535" s="10"/>
      <c r="H1535" s="10"/>
      <c r="I1535" s="626">
        <v>4672</v>
      </c>
      <c r="J1535" s="219"/>
      <c r="K1535" s="219"/>
      <c r="L1535" s="817">
        <f>'MD Rates'!B58</f>
        <v>4672</v>
      </c>
      <c r="M1535" s="10"/>
      <c r="N1535" s="10"/>
      <c r="O1535" s="221">
        <f>IF(P1535="Yes",'MD Rates'!$H$1,R1535)</f>
        <v>44652</v>
      </c>
      <c r="P1535" s="11" t="str">
        <f t="shared" si="208"/>
        <v>No</v>
      </c>
      <c r="Q1535" s="10"/>
      <c r="R1535" s="221">
        <v>44652</v>
      </c>
      <c r="S1535" s="941"/>
      <c r="T1535" s="64"/>
      <c r="U1535" s="64"/>
      <c r="V1535" s="64"/>
    </row>
    <row r="1536" spans="1:22" ht="14.5" hidden="1" x14ac:dyDescent="0.35">
      <c r="A1536" s="747" t="s">
        <v>1003</v>
      </c>
      <c r="B1536" s="682" t="s">
        <v>1014</v>
      </c>
      <c r="C1536" s="625" t="s">
        <v>778</v>
      </c>
      <c r="D1536" s="626" t="s">
        <v>924</v>
      </c>
      <c r="F1536" s="626" t="s">
        <v>1008</v>
      </c>
      <c r="G1536" s="10"/>
      <c r="H1536" s="10"/>
      <c r="I1536" s="626">
        <v>4672</v>
      </c>
      <c r="J1536" s="219"/>
      <c r="K1536" s="219"/>
      <c r="L1536" s="817">
        <f>'MD Rates'!B58</f>
        <v>4672</v>
      </c>
      <c r="M1536" s="10"/>
      <c r="N1536" s="10"/>
      <c r="O1536" s="221">
        <f>IF(P1536="Yes",'MD Rates'!$H$1,R1536)</f>
        <v>44652</v>
      </c>
      <c r="P1536" s="11" t="str">
        <f t="shared" si="208"/>
        <v>No</v>
      </c>
      <c r="Q1536" s="10"/>
      <c r="R1536" s="221">
        <v>44652</v>
      </c>
      <c r="S1536" s="941"/>
      <c r="T1536" s="64"/>
      <c r="U1536" s="64"/>
      <c r="V1536" s="64"/>
    </row>
    <row r="1537" spans="1:22" ht="14.5" hidden="1" x14ac:dyDescent="0.35">
      <c r="A1537" s="747" t="s">
        <v>1003</v>
      </c>
      <c r="B1537" s="682" t="s">
        <v>1014</v>
      </c>
      <c r="C1537" s="625" t="s">
        <v>778</v>
      </c>
      <c r="D1537" s="626" t="s">
        <v>926</v>
      </c>
      <c r="F1537" s="626" t="s">
        <v>1008</v>
      </c>
      <c r="G1537" s="10"/>
      <c r="H1537" s="10"/>
      <c r="I1537" s="626">
        <v>4672</v>
      </c>
      <c r="J1537" s="219"/>
      <c r="K1537" s="219"/>
      <c r="L1537" s="817">
        <f>'MD Rates'!B58</f>
        <v>4672</v>
      </c>
      <c r="M1537" s="10"/>
      <c r="N1537" s="10"/>
      <c r="O1537" s="221">
        <f>IF(P1537="Yes",'MD Rates'!$H$1,R1537)</f>
        <v>44652</v>
      </c>
      <c r="P1537" s="11" t="str">
        <f t="shared" si="208"/>
        <v>No</v>
      </c>
      <c r="Q1537" s="10"/>
      <c r="R1537" s="221">
        <v>44652</v>
      </c>
      <c r="S1537" s="941"/>
      <c r="T1537" s="64"/>
      <c r="U1537" s="64"/>
      <c r="V1537" s="64"/>
    </row>
    <row r="1538" spans="1:22" ht="14.5" hidden="1" x14ac:dyDescent="0.35">
      <c r="A1538" s="747" t="s">
        <v>1003</v>
      </c>
      <c r="B1538" s="682" t="s">
        <v>1014</v>
      </c>
      <c r="C1538" s="625" t="s">
        <v>778</v>
      </c>
      <c r="D1538" s="626" t="s">
        <v>1004</v>
      </c>
      <c r="F1538" s="626" t="s">
        <v>1008</v>
      </c>
      <c r="G1538" s="10"/>
      <c r="H1538" s="10"/>
      <c r="I1538" s="626">
        <v>2351</v>
      </c>
      <c r="J1538" s="219"/>
      <c r="K1538" s="219"/>
      <c r="L1538" s="624">
        <f>'MD Rates'!B54</f>
        <v>2351</v>
      </c>
      <c r="M1538" s="10"/>
      <c r="N1538" s="10"/>
      <c r="O1538" s="221">
        <f>IF(P1538="Yes",'MD Rates'!$H$1,R1538)</f>
        <v>44652</v>
      </c>
      <c r="P1538" s="11" t="str">
        <f t="shared" si="208"/>
        <v>No</v>
      </c>
      <c r="R1538" s="221">
        <v>44652</v>
      </c>
      <c r="T1538" s="64"/>
      <c r="U1538" s="64"/>
      <c r="V1538" s="64"/>
    </row>
    <row r="1539" spans="1:22" ht="14.5" hidden="1" x14ac:dyDescent="0.35">
      <c r="A1539" s="747" t="s">
        <v>1003</v>
      </c>
      <c r="B1539" s="682" t="s">
        <v>1014</v>
      </c>
      <c r="C1539" s="625" t="s">
        <v>778</v>
      </c>
      <c r="D1539" s="626" t="s">
        <v>1005</v>
      </c>
      <c r="F1539" s="626" t="s">
        <v>1008</v>
      </c>
      <c r="G1539" s="10"/>
      <c r="H1539" s="10"/>
      <c r="I1539" s="626">
        <v>2721</v>
      </c>
      <c r="J1539" s="219"/>
      <c r="K1539" s="219"/>
      <c r="L1539" s="624">
        <f>'MD Rates'!B55</f>
        <v>2721</v>
      </c>
      <c r="M1539" s="10"/>
      <c r="N1539" s="10"/>
      <c r="O1539" s="221">
        <f>IF(P1539="Yes",'MD Rates'!$H$1,R1539)</f>
        <v>44652</v>
      </c>
      <c r="P1539" s="11" t="str">
        <f t="shared" si="208"/>
        <v>No</v>
      </c>
      <c r="R1539" s="221">
        <v>44652</v>
      </c>
      <c r="T1539" s="64"/>
      <c r="U1539" s="64"/>
      <c r="V1539" s="64"/>
    </row>
    <row r="1540" spans="1:22" ht="14.5" hidden="1" x14ac:dyDescent="0.35">
      <c r="A1540" s="747" t="s">
        <v>1003</v>
      </c>
      <c r="B1540" s="682" t="s">
        <v>1014</v>
      </c>
      <c r="C1540" s="625" t="s">
        <v>778</v>
      </c>
      <c r="D1540" s="626" t="s">
        <v>1006</v>
      </c>
      <c r="F1540" s="626" t="s">
        <v>1008</v>
      </c>
      <c r="G1540" s="10"/>
      <c r="H1540" s="10"/>
      <c r="I1540" s="626">
        <v>3221</v>
      </c>
      <c r="J1540" s="219"/>
      <c r="K1540" s="219"/>
      <c r="L1540" s="624">
        <f>'MD Rates'!B56</f>
        <v>3221</v>
      </c>
      <c r="M1540" s="10"/>
      <c r="N1540" s="10"/>
      <c r="O1540" s="221">
        <f>IF(P1540="Yes",'MD Rates'!$H$1,R1540)</f>
        <v>44652</v>
      </c>
      <c r="P1540" s="11" t="str">
        <f t="shared" si="208"/>
        <v>No</v>
      </c>
      <c r="R1540" s="221">
        <v>44652</v>
      </c>
      <c r="T1540" s="64"/>
      <c r="U1540" s="64"/>
      <c r="V1540" s="64"/>
    </row>
    <row r="1541" spans="1:22" ht="14.5" hidden="1" x14ac:dyDescent="0.35">
      <c r="A1541" s="747" t="s">
        <v>1003</v>
      </c>
      <c r="B1541" s="682" t="s">
        <v>1014</v>
      </c>
      <c r="C1541" s="625" t="s">
        <v>778</v>
      </c>
      <c r="D1541" s="626" t="s">
        <v>1007</v>
      </c>
      <c r="F1541" s="626" t="s">
        <v>1008</v>
      </c>
      <c r="G1541" s="10"/>
      <c r="H1541" s="10"/>
      <c r="I1541" s="626">
        <v>4082</v>
      </c>
      <c r="J1541" s="219"/>
      <c r="K1541" s="219"/>
      <c r="L1541" s="624">
        <f>'MD Rates'!B57</f>
        <v>4082</v>
      </c>
      <c r="M1541" s="10"/>
      <c r="N1541" s="10"/>
      <c r="O1541" s="221">
        <f>IF(P1541="Yes",'MD Rates'!$H$1,R1541)</f>
        <v>44652</v>
      </c>
      <c r="P1541" s="11" t="str">
        <f t="shared" si="208"/>
        <v>No</v>
      </c>
      <c r="R1541" s="221">
        <v>44652</v>
      </c>
      <c r="T1541" s="64"/>
      <c r="U1541" s="64"/>
      <c r="V1541" s="64"/>
    </row>
    <row r="1542" spans="1:22" ht="14.5" hidden="1" x14ac:dyDescent="0.35">
      <c r="A1542" s="747" t="s">
        <v>1003</v>
      </c>
      <c r="B1542" s="682" t="s">
        <v>1014</v>
      </c>
      <c r="C1542" s="625" t="s">
        <v>778</v>
      </c>
      <c r="D1542" s="856" t="s">
        <v>1192</v>
      </c>
      <c r="F1542" s="626" t="s">
        <v>1008</v>
      </c>
      <c r="G1542" s="10"/>
      <c r="H1542" s="10"/>
      <c r="I1542" s="626">
        <v>4672</v>
      </c>
      <c r="J1542" s="219"/>
      <c r="K1542" s="219"/>
      <c r="L1542" s="817">
        <f>'MD Rates'!B58</f>
        <v>4672</v>
      </c>
      <c r="M1542" s="10"/>
      <c r="N1542" s="10"/>
      <c r="O1542" s="221">
        <f>IF(P1542="Yes",'MD Rates'!$H$1,R1542)</f>
        <v>44652</v>
      </c>
      <c r="P1542" s="11" t="str">
        <f t="shared" si="208"/>
        <v>No</v>
      </c>
      <c r="Q1542" s="10"/>
      <c r="R1542" s="221">
        <v>44652</v>
      </c>
      <c r="S1542" s="941"/>
      <c r="T1542" s="64"/>
      <c r="U1542" s="64"/>
      <c r="V1542" s="64"/>
    </row>
    <row r="1543" spans="1:22" ht="14.5" hidden="1" x14ac:dyDescent="0.35">
      <c r="A1543" s="747" t="s">
        <v>1003</v>
      </c>
      <c r="B1543" s="682" t="s">
        <v>1014</v>
      </c>
      <c r="C1543" s="625" t="s">
        <v>778</v>
      </c>
      <c r="D1543" s="626" t="s">
        <v>932</v>
      </c>
      <c r="F1543" s="626" t="s">
        <v>1008</v>
      </c>
      <c r="G1543" s="10"/>
      <c r="H1543" s="10"/>
      <c r="I1543" s="626">
        <v>4082</v>
      </c>
      <c r="J1543" s="219"/>
      <c r="K1543" s="219"/>
      <c r="L1543" s="624">
        <f>'MD Rates'!B57</f>
        <v>4082</v>
      </c>
      <c r="M1543" s="10"/>
      <c r="N1543" s="10"/>
      <c r="O1543" s="221">
        <f>IF(P1543="Yes",'MD Rates'!$H$1,R1543)</f>
        <v>44652</v>
      </c>
      <c r="P1543" s="11" t="str">
        <f t="shared" ref="P1543:P1550" si="210">IF(I1543&lt;&gt;L1543,"Yes","No")</f>
        <v>No</v>
      </c>
      <c r="R1543" s="221">
        <v>44652</v>
      </c>
      <c r="T1543" s="64"/>
      <c r="U1543" s="64"/>
      <c r="V1543" s="64"/>
    </row>
    <row r="1544" spans="1:22" ht="14.5" hidden="1" x14ac:dyDescent="0.35">
      <c r="A1544" s="747" t="s">
        <v>1003</v>
      </c>
      <c r="B1544" s="682" t="s">
        <v>1014</v>
      </c>
      <c r="C1544" s="625" t="s">
        <v>778</v>
      </c>
      <c r="D1544" s="626" t="s">
        <v>934</v>
      </c>
      <c r="F1544" s="626" t="s">
        <v>1008</v>
      </c>
      <c r="G1544" s="10"/>
      <c r="H1544" s="10"/>
      <c r="I1544" s="626">
        <v>4082</v>
      </c>
      <c r="J1544" s="219"/>
      <c r="K1544" s="219"/>
      <c r="L1544" s="624">
        <f>'MD Rates'!B57</f>
        <v>4082</v>
      </c>
      <c r="M1544" s="10"/>
      <c r="N1544" s="10"/>
      <c r="O1544" s="221">
        <f>IF(P1544="Yes",'MD Rates'!$H$1,R1544)</f>
        <v>44652</v>
      </c>
      <c r="P1544" s="11" t="str">
        <f t="shared" si="210"/>
        <v>No</v>
      </c>
      <c r="R1544" s="221">
        <v>44652</v>
      </c>
      <c r="T1544" s="64"/>
      <c r="U1544" s="64"/>
      <c r="V1544" s="64"/>
    </row>
    <row r="1545" spans="1:22" ht="14.5" hidden="1" x14ac:dyDescent="0.35">
      <c r="A1545" s="747" t="s">
        <v>1003</v>
      </c>
      <c r="B1545" s="682" t="s">
        <v>1014</v>
      </c>
      <c r="C1545" s="625" t="s">
        <v>778</v>
      </c>
      <c r="D1545" s="626" t="s">
        <v>936</v>
      </c>
      <c r="F1545" s="626" t="s">
        <v>1008</v>
      </c>
      <c r="G1545" s="10"/>
      <c r="H1545" s="10"/>
      <c r="I1545" s="626">
        <v>4082</v>
      </c>
      <c r="J1545" s="219"/>
      <c r="K1545" s="219"/>
      <c r="L1545" s="624">
        <f>'MD Rates'!B57</f>
        <v>4082</v>
      </c>
      <c r="M1545" s="10"/>
      <c r="N1545" s="10"/>
      <c r="O1545" s="221">
        <f>IF(P1545="Yes",'MD Rates'!$H$1,R1545)</f>
        <v>44652</v>
      </c>
      <c r="P1545" s="11" t="str">
        <f t="shared" si="210"/>
        <v>No</v>
      </c>
      <c r="R1545" s="221">
        <v>44652</v>
      </c>
      <c r="T1545" s="64"/>
      <c r="U1545" s="64"/>
      <c r="V1545" s="64"/>
    </row>
    <row r="1546" spans="1:22" ht="14.5" hidden="1" x14ac:dyDescent="0.35">
      <c r="A1546" s="747" t="s">
        <v>1003</v>
      </c>
      <c r="B1546" s="682" t="s">
        <v>1014</v>
      </c>
      <c r="C1546" s="625" t="s">
        <v>778</v>
      </c>
      <c r="D1546" s="626" t="s">
        <v>938</v>
      </c>
      <c r="F1546" s="626" t="s">
        <v>1008</v>
      </c>
      <c r="G1546" s="10"/>
      <c r="H1546" s="10"/>
      <c r="I1546" s="626">
        <v>4082</v>
      </c>
      <c r="J1546" s="219"/>
      <c r="K1546" s="219"/>
      <c r="L1546" s="624">
        <f>'MD Rates'!B57</f>
        <v>4082</v>
      </c>
      <c r="M1546" s="10"/>
      <c r="N1546" s="10"/>
      <c r="O1546" s="221">
        <f>IF(P1546="Yes",'MD Rates'!$H$1,R1546)</f>
        <v>44652</v>
      </c>
      <c r="P1546" s="11" t="str">
        <f t="shared" si="210"/>
        <v>No</v>
      </c>
      <c r="R1546" s="221">
        <v>44652</v>
      </c>
      <c r="T1546" s="64"/>
      <c r="U1546" s="64"/>
      <c r="V1546" s="64"/>
    </row>
    <row r="1547" spans="1:22" ht="14.5" hidden="1" x14ac:dyDescent="0.35">
      <c r="A1547" s="747" t="s">
        <v>1003</v>
      </c>
      <c r="B1547" s="682" t="s">
        <v>1014</v>
      </c>
      <c r="C1547" s="625" t="s">
        <v>778</v>
      </c>
      <c r="D1547" s="626" t="s">
        <v>940</v>
      </c>
      <c r="F1547" s="626" t="s">
        <v>1008</v>
      </c>
      <c r="G1547" s="10"/>
      <c r="H1547" s="10"/>
      <c r="I1547" s="626">
        <v>4082</v>
      </c>
      <c r="J1547" s="219"/>
      <c r="K1547" s="219"/>
      <c r="L1547" s="624">
        <f>'MD Rates'!B57</f>
        <v>4082</v>
      </c>
      <c r="M1547" s="10"/>
      <c r="N1547" s="10"/>
      <c r="O1547" s="221">
        <f>IF(P1547="Yes",'MD Rates'!$H$1,R1547)</f>
        <v>44652</v>
      </c>
      <c r="P1547" s="11" t="str">
        <f t="shared" si="210"/>
        <v>No</v>
      </c>
      <c r="R1547" s="221">
        <v>44652</v>
      </c>
      <c r="T1547" s="64"/>
      <c r="U1547" s="64"/>
      <c r="V1547" s="64"/>
    </row>
    <row r="1548" spans="1:22" ht="14.5" hidden="1" x14ac:dyDescent="0.35">
      <c r="A1548" s="747" t="s">
        <v>1003</v>
      </c>
      <c r="B1548" s="682" t="s">
        <v>1014</v>
      </c>
      <c r="C1548" s="625" t="s">
        <v>778</v>
      </c>
      <c r="D1548" s="626" t="s">
        <v>942</v>
      </c>
      <c r="F1548" s="626" t="s">
        <v>1008</v>
      </c>
      <c r="G1548" s="10"/>
      <c r="H1548" s="10"/>
      <c r="I1548" s="626">
        <v>4672</v>
      </c>
      <c r="J1548" s="219"/>
      <c r="K1548" s="219"/>
      <c r="L1548" s="817">
        <f>'MD Rates'!B58</f>
        <v>4672</v>
      </c>
      <c r="M1548" s="10"/>
      <c r="N1548" s="10"/>
      <c r="O1548" s="221">
        <f>IF(P1548="Yes",'MD Rates'!$H$1,R1548)</f>
        <v>44652</v>
      </c>
      <c r="P1548" s="11" t="str">
        <f t="shared" si="210"/>
        <v>No</v>
      </c>
      <c r="Q1548" s="10"/>
      <c r="R1548" s="221">
        <v>44652</v>
      </c>
      <c r="S1548" s="941"/>
      <c r="T1548" s="64"/>
      <c r="U1548" s="64"/>
      <c r="V1548" s="64"/>
    </row>
    <row r="1549" spans="1:22" ht="14.5" hidden="1" x14ac:dyDescent="0.35">
      <c r="A1549" s="747" t="s">
        <v>1003</v>
      </c>
      <c r="B1549" s="682" t="s">
        <v>1014</v>
      </c>
      <c r="C1549" s="625" t="s">
        <v>778</v>
      </c>
      <c r="D1549" s="626" t="s">
        <v>944</v>
      </c>
      <c r="F1549" s="626" t="s">
        <v>1008</v>
      </c>
      <c r="G1549" s="10"/>
      <c r="H1549" s="10"/>
      <c r="I1549" s="626">
        <v>4672</v>
      </c>
      <c r="J1549" s="219"/>
      <c r="K1549" s="219"/>
      <c r="L1549" s="817">
        <f>'MD Rates'!B58</f>
        <v>4672</v>
      </c>
      <c r="M1549" s="10"/>
      <c r="N1549" s="10"/>
      <c r="O1549" s="221">
        <f>IF(P1549="Yes",'MD Rates'!$H$1,R1549)</f>
        <v>44652</v>
      </c>
      <c r="P1549" s="11" t="str">
        <f t="shared" si="210"/>
        <v>No</v>
      </c>
      <c r="Q1549" s="10"/>
      <c r="R1549" s="221">
        <v>44652</v>
      </c>
      <c r="S1549" s="941"/>
      <c r="T1549" s="64"/>
      <c r="U1549" s="64"/>
      <c r="V1549" s="64"/>
    </row>
    <row r="1550" spans="1:22" ht="14.5" hidden="1" x14ac:dyDescent="0.35">
      <c r="A1550" s="747" t="s">
        <v>1003</v>
      </c>
      <c r="B1550" s="682" t="s">
        <v>1014</v>
      </c>
      <c r="C1550" s="625" t="s">
        <v>778</v>
      </c>
      <c r="D1550" s="626" t="s">
        <v>946</v>
      </c>
      <c r="F1550" s="626" t="s">
        <v>1008</v>
      </c>
      <c r="G1550" s="10"/>
      <c r="H1550" s="10"/>
      <c r="I1550" s="626">
        <v>4672</v>
      </c>
      <c r="J1550" s="219"/>
      <c r="K1550" s="219"/>
      <c r="L1550" s="817">
        <f>'MD Rates'!B58</f>
        <v>4672</v>
      </c>
      <c r="M1550" s="10"/>
      <c r="N1550" s="10"/>
      <c r="O1550" s="221">
        <f>IF(P1550="Yes",'MD Rates'!$H$1,R1550)</f>
        <v>44652</v>
      </c>
      <c r="P1550" s="11" t="str">
        <f t="shared" si="210"/>
        <v>No</v>
      </c>
      <c r="Q1550" s="10"/>
      <c r="R1550" s="221">
        <v>44652</v>
      </c>
      <c r="S1550" s="941"/>
      <c r="T1550" s="64"/>
      <c r="U1550" s="64"/>
      <c r="V1550" s="64"/>
    </row>
    <row r="1551" spans="1:22" x14ac:dyDescent="0.25">
      <c r="A1551" s="100" t="s">
        <v>843</v>
      </c>
      <c r="B1551" s="682" t="s">
        <v>1014</v>
      </c>
      <c r="C1551" s="225" t="s">
        <v>774</v>
      </c>
      <c r="D1551" s="10"/>
      <c r="E1551" s="10"/>
      <c r="F1551" s="100" t="s">
        <v>11</v>
      </c>
      <c r="G1551" s="10"/>
      <c r="H1551" s="10"/>
      <c r="I1551" s="10">
        <v>1079</v>
      </c>
      <c r="J1551" s="10"/>
      <c r="K1551" s="10"/>
      <c r="L1551" s="258">
        <f>'MD Rates'!F189</f>
        <v>1127</v>
      </c>
      <c r="M1551" s="10"/>
      <c r="N1551" s="10"/>
      <c r="O1551" s="221">
        <f>IF(P1551="Yes",'MD Rates'!$H$1,R1551)</f>
        <v>44652</v>
      </c>
      <c r="P1551" s="11" t="str">
        <f t="shared" ref="P1551:P1556" si="211">IF(I1551&lt;&gt;L1551,"Yes","No")</f>
        <v>Yes</v>
      </c>
      <c r="R1551" s="256">
        <v>44287</v>
      </c>
      <c r="T1551" s="64"/>
      <c r="U1551" s="64"/>
      <c r="V1551" s="64"/>
    </row>
    <row r="1552" spans="1:22" x14ac:dyDescent="0.25">
      <c r="A1552" s="100" t="s">
        <v>843</v>
      </c>
      <c r="B1552" s="682" t="s">
        <v>1014</v>
      </c>
      <c r="C1552" s="225" t="s">
        <v>774</v>
      </c>
      <c r="D1552" s="10"/>
      <c r="E1552" s="10"/>
      <c r="F1552" s="100" t="s">
        <v>12</v>
      </c>
      <c r="G1552" s="10"/>
      <c r="H1552" s="10"/>
      <c r="I1552" s="10">
        <v>2150</v>
      </c>
      <c r="J1552" s="10"/>
      <c r="K1552" s="10"/>
      <c r="L1552" s="624">
        <f>'MD Rates'!F190</f>
        <v>2247</v>
      </c>
      <c r="M1552" s="10"/>
      <c r="N1552" s="10"/>
      <c r="O1552" s="221">
        <f>IF(P1552="Yes",'MD Rates'!$H$1,R1552)</f>
        <v>44652</v>
      </c>
      <c r="P1552" s="11" t="str">
        <f t="shared" si="211"/>
        <v>Yes</v>
      </c>
      <c r="R1552" s="256">
        <v>44287</v>
      </c>
      <c r="T1552" s="64"/>
      <c r="U1552" s="64"/>
      <c r="V1552" s="64"/>
    </row>
    <row r="1553" spans="1:22" x14ac:dyDescent="0.25">
      <c r="A1553" s="100" t="s">
        <v>843</v>
      </c>
      <c r="B1553" s="682" t="s">
        <v>1014</v>
      </c>
      <c r="C1553" s="225" t="s">
        <v>774</v>
      </c>
      <c r="D1553" s="10"/>
      <c r="E1553" s="10"/>
      <c r="F1553" s="100" t="s">
        <v>13</v>
      </c>
      <c r="G1553" s="10"/>
      <c r="H1553" s="10"/>
      <c r="I1553" s="10">
        <v>3214</v>
      </c>
      <c r="J1553" s="10"/>
      <c r="K1553" s="10"/>
      <c r="L1553" s="624">
        <f>'MD Rates'!F191</f>
        <v>3359</v>
      </c>
      <c r="M1553" s="10"/>
      <c r="N1553" s="10"/>
      <c r="O1553" s="221">
        <f>IF(P1553="Yes",'MD Rates'!$H$1,R1553)</f>
        <v>44652</v>
      </c>
      <c r="P1553" s="11" t="str">
        <f t="shared" si="211"/>
        <v>Yes</v>
      </c>
      <c r="R1553" s="256">
        <v>44287</v>
      </c>
      <c r="T1553" s="64"/>
      <c r="U1553" s="64"/>
      <c r="V1553" s="64"/>
    </row>
    <row r="1554" spans="1:22" x14ac:dyDescent="0.25">
      <c r="A1554" s="272" t="s">
        <v>843</v>
      </c>
      <c r="B1554" s="682" t="s">
        <v>1014</v>
      </c>
      <c r="C1554" s="37" t="s">
        <v>777</v>
      </c>
      <c r="F1554" t="s">
        <v>11</v>
      </c>
      <c r="G1554" s="10"/>
      <c r="H1554" s="10"/>
      <c r="I1554" s="10">
        <v>1079</v>
      </c>
      <c r="J1554" s="10"/>
      <c r="K1554" s="10"/>
      <c r="L1554" s="258">
        <f>L1551</f>
        <v>1127</v>
      </c>
      <c r="M1554" s="10"/>
      <c r="N1554" s="10"/>
      <c r="O1554" s="221">
        <f>IF(P1554="Yes",'MD Rates'!$H$1,R1554)</f>
        <v>44652</v>
      </c>
      <c r="P1554" s="11" t="str">
        <f t="shared" si="211"/>
        <v>Yes</v>
      </c>
      <c r="R1554" s="256">
        <v>44287</v>
      </c>
      <c r="T1554" s="64"/>
      <c r="U1554" s="64"/>
      <c r="V1554" s="64"/>
    </row>
    <row r="1555" spans="1:22" x14ac:dyDescent="0.25">
      <c r="A1555" s="272" t="s">
        <v>843</v>
      </c>
      <c r="B1555" s="682" t="s">
        <v>1014</v>
      </c>
      <c r="C1555" s="37" t="s">
        <v>777</v>
      </c>
      <c r="F1555" t="s">
        <v>12</v>
      </c>
      <c r="G1555" s="10"/>
      <c r="H1555" s="10"/>
      <c r="I1555" s="10">
        <v>2150</v>
      </c>
      <c r="J1555" s="10"/>
      <c r="K1555" s="10"/>
      <c r="L1555" s="258">
        <f>L1552</f>
        <v>2247</v>
      </c>
      <c r="M1555" s="10"/>
      <c r="N1555" s="10"/>
      <c r="O1555" s="221">
        <f>IF(P1555="Yes",'MD Rates'!$H$1,R1555)</f>
        <v>44652</v>
      </c>
      <c r="P1555" s="11" t="str">
        <f t="shared" si="211"/>
        <v>Yes</v>
      </c>
      <c r="R1555" s="256">
        <v>44287</v>
      </c>
      <c r="T1555" s="64"/>
      <c r="U1555" s="64"/>
      <c r="V1555" s="64"/>
    </row>
    <row r="1556" spans="1:22" x14ac:dyDescent="0.25">
      <c r="A1556" s="272" t="s">
        <v>843</v>
      </c>
      <c r="B1556" s="682" t="s">
        <v>1014</v>
      </c>
      <c r="C1556" s="37" t="s">
        <v>777</v>
      </c>
      <c r="F1556" t="s">
        <v>13</v>
      </c>
      <c r="G1556" s="10"/>
      <c r="H1556" s="10"/>
      <c r="I1556" s="10">
        <v>3214</v>
      </c>
      <c r="J1556" s="10"/>
      <c r="K1556" s="10"/>
      <c r="L1556" s="258">
        <f>L1553</f>
        <v>3359</v>
      </c>
      <c r="M1556" s="10"/>
      <c r="N1556" s="10"/>
      <c r="O1556" s="221">
        <f>IF(P1556="Yes",'MD Rates'!$H$1,R1556)</f>
        <v>44652</v>
      </c>
      <c r="P1556" s="11" t="str">
        <f t="shared" si="211"/>
        <v>Yes</v>
      </c>
      <c r="R1556" s="256">
        <v>44287</v>
      </c>
      <c r="T1556" s="64"/>
      <c r="U1556" s="64"/>
      <c r="V1556" s="64"/>
    </row>
    <row r="1557" spans="1:22" x14ac:dyDescent="0.25">
      <c r="A1557" s="100" t="s">
        <v>843</v>
      </c>
      <c r="B1557" s="682" t="s">
        <v>1014</v>
      </c>
      <c r="C1557" s="225" t="s">
        <v>778</v>
      </c>
      <c r="D1557" s="10"/>
      <c r="E1557" s="10"/>
      <c r="F1557" s="100" t="s">
        <v>11</v>
      </c>
      <c r="G1557" s="10"/>
      <c r="H1557" s="10"/>
      <c r="I1557" s="10">
        <v>1079</v>
      </c>
      <c r="J1557" s="10"/>
      <c r="K1557" s="10"/>
      <c r="L1557" s="258">
        <f>L1551</f>
        <v>1127</v>
      </c>
      <c r="M1557" s="10"/>
      <c r="N1557" s="10"/>
      <c r="O1557" s="221">
        <f>IF(P1557="Yes",'MD Rates'!$H$1,R1557)</f>
        <v>44652</v>
      </c>
      <c r="P1557" s="11" t="str">
        <f t="shared" ref="P1557:P1565" si="212">IF(I1557&lt;&gt;L1557,"Yes","No")</f>
        <v>Yes</v>
      </c>
      <c r="R1557" s="256">
        <v>44287</v>
      </c>
      <c r="T1557" s="64"/>
      <c r="U1557" s="64"/>
      <c r="V1557" s="64"/>
    </row>
    <row r="1558" spans="1:22" x14ac:dyDescent="0.25">
      <c r="A1558" s="100" t="s">
        <v>843</v>
      </c>
      <c r="B1558" s="682" t="s">
        <v>1014</v>
      </c>
      <c r="C1558" s="225" t="s">
        <v>778</v>
      </c>
      <c r="D1558" s="10"/>
      <c r="E1558" s="10"/>
      <c r="F1558" s="100" t="s">
        <v>12</v>
      </c>
      <c r="G1558" s="10"/>
      <c r="H1558" s="10"/>
      <c r="I1558" s="10">
        <v>2150</v>
      </c>
      <c r="J1558" s="10"/>
      <c r="K1558" s="10"/>
      <c r="L1558" s="258">
        <f>L1552</f>
        <v>2247</v>
      </c>
      <c r="M1558" s="10"/>
      <c r="N1558" s="10"/>
      <c r="O1558" s="221">
        <f>IF(P1558="Yes",'MD Rates'!$H$1,R1558)</f>
        <v>44652</v>
      </c>
      <c r="P1558" s="11" t="str">
        <f t="shared" si="212"/>
        <v>Yes</v>
      </c>
      <c r="R1558" s="256">
        <v>44287</v>
      </c>
      <c r="T1558" s="64"/>
      <c r="U1558" s="64"/>
      <c r="V1558" s="64"/>
    </row>
    <row r="1559" spans="1:22" x14ac:dyDescent="0.25">
      <c r="A1559" s="100" t="s">
        <v>843</v>
      </c>
      <c r="B1559" s="682" t="s">
        <v>1014</v>
      </c>
      <c r="C1559" s="225" t="s">
        <v>778</v>
      </c>
      <c r="D1559" s="10"/>
      <c r="E1559" s="10"/>
      <c r="F1559" s="100" t="s">
        <v>13</v>
      </c>
      <c r="G1559" s="10"/>
      <c r="H1559" s="10"/>
      <c r="I1559" s="10">
        <v>3214</v>
      </c>
      <c r="J1559" s="10"/>
      <c r="K1559" s="10"/>
      <c r="L1559" s="258">
        <f>L1553</f>
        <v>3359</v>
      </c>
      <c r="M1559" s="10"/>
      <c r="N1559" s="10"/>
      <c r="O1559" s="221">
        <f>IF(P1559="Yes",'MD Rates'!$H$1,R1559)</f>
        <v>44652</v>
      </c>
      <c r="P1559" s="11" t="str">
        <f t="shared" si="212"/>
        <v>Yes</v>
      </c>
      <c r="R1559" s="256">
        <v>44287</v>
      </c>
      <c r="T1559" s="64"/>
      <c r="U1559" s="64"/>
      <c r="V1559" s="64"/>
    </row>
    <row r="1560" spans="1:22" x14ac:dyDescent="0.25">
      <c r="A1560" s="100" t="s">
        <v>14</v>
      </c>
      <c r="B1560" s="682" t="s">
        <v>1014</v>
      </c>
      <c r="C1560" s="225" t="s">
        <v>774</v>
      </c>
      <c r="D1560" s="10"/>
      <c r="E1560" s="10"/>
      <c r="F1560" s="100" t="s">
        <v>11</v>
      </c>
      <c r="G1560" s="10"/>
      <c r="H1560" s="10"/>
      <c r="I1560" s="10">
        <v>1079</v>
      </c>
      <c r="J1560" s="10"/>
      <c r="K1560" s="10"/>
      <c r="L1560" s="258">
        <f>L1557</f>
        <v>1127</v>
      </c>
      <c r="M1560" s="10"/>
      <c r="N1560" s="10"/>
      <c r="O1560" s="221">
        <f>IF(P1560="Yes",'MD Rates'!$H$1,R1560)</f>
        <v>44652</v>
      </c>
      <c r="P1560" s="11" t="str">
        <f t="shared" si="212"/>
        <v>Yes</v>
      </c>
      <c r="R1560" s="256">
        <v>44287</v>
      </c>
      <c r="T1560" s="64"/>
      <c r="U1560" s="64"/>
      <c r="V1560" s="64"/>
    </row>
    <row r="1561" spans="1:22" x14ac:dyDescent="0.25">
      <c r="A1561" s="100" t="s">
        <v>14</v>
      </c>
      <c r="B1561" s="682" t="s">
        <v>1014</v>
      </c>
      <c r="C1561" s="225" t="s">
        <v>774</v>
      </c>
      <c r="D1561" s="10"/>
      <c r="E1561" s="10"/>
      <c r="F1561" s="100" t="s">
        <v>12</v>
      </c>
      <c r="G1561" s="10"/>
      <c r="H1561" s="10"/>
      <c r="I1561" s="10">
        <v>2150</v>
      </c>
      <c r="J1561" s="10"/>
      <c r="K1561" s="10"/>
      <c r="L1561" s="258">
        <f>L1558</f>
        <v>2247</v>
      </c>
      <c r="M1561" s="10"/>
      <c r="N1561" s="10"/>
      <c r="O1561" s="221">
        <f>IF(P1561="Yes",'MD Rates'!$H$1,R1561)</f>
        <v>44652</v>
      </c>
      <c r="P1561" s="11" t="str">
        <f t="shared" si="212"/>
        <v>Yes</v>
      </c>
      <c r="R1561" s="256">
        <v>44287</v>
      </c>
      <c r="T1561" s="64"/>
      <c r="U1561" s="64"/>
      <c r="V1561" s="64"/>
    </row>
    <row r="1562" spans="1:22" x14ac:dyDescent="0.25">
      <c r="A1562" s="100" t="s">
        <v>14</v>
      </c>
      <c r="B1562" s="682" t="s">
        <v>1014</v>
      </c>
      <c r="C1562" s="225" t="s">
        <v>774</v>
      </c>
      <c r="D1562" s="10"/>
      <c r="E1562" s="10"/>
      <c r="F1562" s="100" t="s">
        <v>13</v>
      </c>
      <c r="G1562" s="10"/>
      <c r="H1562" s="10"/>
      <c r="I1562" s="10">
        <v>3214</v>
      </c>
      <c r="J1562" s="10"/>
      <c r="K1562" s="10"/>
      <c r="L1562" s="258">
        <f>L1559</f>
        <v>3359</v>
      </c>
      <c r="M1562" s="10"/>
      <c r="N1562" s="10"/>
      <c r="O1562" s="221">
        <f>IF(P1562="Yes",'MD Rates'!$H$1,R1562)</f>
        <v>44652</v>
      </c>
      <c r="P1562" s="11" t="str">
        <f t="shared" si="212"/>
        <v>Yes</v>
      </c>
      <c r="R1562" s="256">
        <v>44287</v>
      </c>
      <c r="T1562" s="64"/>
      <c r="U1562" s="64"/>
      <c r="V1562" s="64"/>
    </row>
    <row r="1563" spans="1:22" x14ac:dyDescent="0.25">
      <c r="A1563" s="103" t="s">
        <v>14</v>
      </c>
      <c r="B1563" s="682" t="s">
        <v>1014</v>
      </c>
      <c r="C1563" s="37" t="s">
        <v>777</v>
      </c>
      <c r="F1563" t="s">
        <v>11</v>
      </c>
      <c r="G1563" s="10"/>
      <c r="H1563" s="10"/>
      <c r="I1563" s="10">
        <v>1079</v>
      </c>
      <c r="J1563" s="10"/>
      <c r="K1563" s="10"/>
      <c r="L1563" s="258">
        <f>L1551</f>
        <v>1127</v>
      </c>
      <c r="M1563" s="10"/>
      <c r="N1563" s="10"/>
      <c r="O1563" s="221">
        <f>IF(P1563="Yes",'MD Rates'!$H$1,R1563)</f>
        <v>44652</v>
      </c>
      <c r="P1563" s="11" t="str">
        <f t="shared" si="212"/>
        <v>Yes</v>
      </c>
      <c r="R1563" s="256">
        <v>44287</v>
      </c>
      <c r="T1563" s="64"/>
      <c r="U1563" s="64"/>
      <c r="V1563" s="64"/>
    </row>
    <row r="1564" spans="1:22" x14ac:dyDescent="0.25">
      <c r="A1564" s="103" t="s">
        <v>14</v>
      </c>
      <c r="B1564" s="682" t="s">
        <v>1014</v>
      </c>
      <c r="C1564" s="37" t="s">
        <v>777</v>
      </c>
      <c r="F1564" t="s">
        <v>12</v>
      </c>
      <c r="G1564" s="10"/>
      <c r="H1564" s="10"/>
      <c r="I1564" s="10">
        <v>2150</v>
      </c>
      <c r="J1564" s="10"/>
      <c r="K1564" s="10"/>
      <c r="L1564" s="258">
        <f>L1552</f>
        <v>2247</v>
      </c>
      <c r="M1564" s="10"/>
      <c r="N1564" s="10"/>
      <c r="O1564" s="221">
        <f>IF(P1564="Yes",'MD Rates'!$H$1,R1564)</f>
        <v>44652</v>
      </c>
      <c r="P1564" s="11" t="str">
        <f t="shared" si="212"/>
        <v>Yes</v>
      </c>
      <c r="R1564" s="256">
        <v>44287</v>
      </c>
      <c r="T1564" s="64"/>
      <c r="U1564" s="64"/>
      <c r="V1564" s="64"/>
    </row>
    <row r="1565" spans="1:22" x14ac:dyDescent="0.25">
      <c r="A1565" s="103" t="s">
        <v>14</v>
      </c>
      <c r="B1565" s="682" t="s">
        <v>1014</v>
      </c>
      <c r="C1565" s="37" t="s">
        <v>777</v>
      </c>
      <c r="F1565" t="s">
        <v>13</v>
      </c>
      <c r="G1565" s="10"/>
      <c r="H1565" s="10"/>
      <c r="I1565" s="10">
        <v>3214</v>
      </c>
      <c r="J1565" s="10"/>
      <c r="K1565" s="10"/>
      <c r="L1565" s="258">
        <f>L1553</f>
        <v>3359</v>
      </c>
      <c r="M1565" s="10"/>
      <c r="N1565" s="10"/>
      <c r="O1565" s="221">
        <f>IF(P1565="Yes",'MD Rates'!$H$1,R1565)</f>
        <v>44652</v>
      </c>
      <c r="P1565" s="11" t="str">
        <f t="shared" si="212"/>
        <v>Yes</v>
      </c>
      <c r="R1565" s="256">
        <v>44287</v>
      </c>
      <c r="T1565" s="64"/>
      <c r="U1565" s="64"/>
      <c r="V1565" s="64"/>
    </row>
    <row r="1566" spans="1:22" x14ac:dyDescent="0.25">
      <c r="A1566" s="100" t="s">
        <v>14</v>
      </c>
      <c r="B1566" s="682" t="s">
        <v>1014</v>
      </c>
      <c r="C1566" s="225" t="s">
        <v>778</v>
      </c>
      <c r="D1566" s="10"/>
      <c r="E1566" s="10"/>
      <c r="F1566" s="100" t="s">
        <v>11</v>
      </c>
      <c r="G1566" s="10"/>
      <c r="H1566" s="10"/>
      <c r="I1566" s="10">
        <v>1079</v>
      </c>
      <c r="J1566" s="10"/>
      <c r="K1566" s="10"/>
      <c r="L1566" s="258">
        <f>$L$1560</f>
        <v>1127</v>
      </c>
      <c r="M1566" s="10"/>
      <c r="N1566" s="10"/>
      <c r="O1566" s="221">
        <f>IF(P1566="Yes",'MD Rates'!$H$1,R1566)</f>
        <v>44652</v>
      </c>
      <c r="P1566" s="11" t="str">
        <f t="shared" ref="P1566:P1574" si="213">IF(I1566&lt;&gt;L1566,"Yes","No")</f>
        <v>Yes</v>
      </c>
      <c r="R1566" s="256">
        <v>44287</v>
      </c>
      <c r="T1566" s="64"/>
      <c r="U1566" s="64"/>
      <c r="V1566" s="64"/>
    </row>
    <row r="1567" spans="1:22" x14ac:dyDescent="0.25">
      <c r="A1567" s="100" t="s">
        <v>14</v>
      </c>
      <c r="B1567" s="682" t="s">
        <v>1014</v>
      </c>
      <c r="C1567" s="225" t="s">
        <v>778</v>
      </c>
      <c r="D1567" s="10"/>
      <c r="E1567" s="10"/>
      <c r="F1567" s="100" t="s">
        <v>12</v>
      </c>
      <c r="G1567" s="10"/>
      <c r="H1567" s="10"/>
      <c r="I1567" s="10">
        <v>2150</v>
      </c>
      <c r="J1567" s="10"/>
      <c r="K1567" s="10"/>
      <c r="L1567" s="258">
        <f>$L$1561</f>
        <v>2247</v>
      </c>
      <c r="M1567" s="10"/>
      <c r="N1567" s="10"/>
      <c r="O1567" s="221">
        <f>IF(P1567="Yes",'MD Rates'!$H$1,R1567)</f>
        <v>44652</v>
      </c>
      <c r="P1567" s="11" t="str">
        <f t="shared" si="213"/>
        <v>Yes</v>
      </c>
      <c r="R1567" s="256">
        <v>44287</v>
      </c>
      <c r="T1567" s="64"/>
      <c r="U1567" s="64"/>
      <c r="V1567" s="64"/>
    </row>
    <row r="1568" spans="1:22" x14ac:dyDescent="0.25">
      <c r="A1568" s="100" t="s">
        <v>14</v>
      </c>
      <c r="B1568" s="682" t="s">
        <v>1014</v>
      </c>
      <c r="C1568" s="225" t="s">
        <v>778</v>
      </c>
      <c r="D1568" s="10"/>
      <c r="E1568" s="10"/>
      <c r="F1568" s="100" t="s">
        <v>13</v>
      </c>
      <c r="G1568" s="10"/>
      <c r="H1568" s="10"/>
      <c r="I1568" s="10">
        <v>3214</v>
      </c>
      <c r="J1568" s="10"/>
      <c r="K1568" s="10"/>
      <c r="L1568" s="258">
        <f>$L$1562</f>
        <v>3359</v>
      </c>
      <c r="M1568" s="10"/>
      <c r="N1568" s="10"/>
      <c r="O1568" s="221">
        <f>IF(P1568="Yes",'MD Rates'!$H$1,R1568)</f>
        <v>44652</v>
      </c>
      <c r="P1568" s="11" t="str">
        <f t="shared" si="213"/>
        <v>Yes</v>
      </c>
      <c r="R1568" s="256">
        <v>44287</v>
      </c>
      <c r="T1568" s="64"/>
      <c r="U1568" s="64"/>
      <c r="V1568" s="64"/>
    </row>
    <row r="1569" spans="1:22" x14ac:dyDescent="0.25">
      <c r="A1569" s="100" t="s">
        <v>15</v>
      </c>
      <c r="B1569" s="682" t="s">
        <v>1014</v>
      </c>
      <c r="C1569" s="225" t="s">
        <v>774</v>
      </c>
      <c r="D1569" s="10"/>
      <c r="E1569" s="10"/>
      <c r="F1569" s="100" t="s">
        <v>11</v>
      </c>
      <c r="G1569" s="10"/>
      <c r="H1569" s="10"/>
      <c r="I1569" s="10">
        <v>1079</v>
      </c>
      <c r="J1569" s="10"/>
      <c r="K1569" s="10"/>
      <c r="L1569" s="258">
        <f>$L$1560</f>
        <v>1127</v>
      </c>
      <c r="M1569" s="10"/>
      <c r="N1569" s="10"/>
      <c r="O1569" s="221">
        <f>IF(P1569="Yes",'MD Rates'!$H$1,R1569)</f>
        <v>44652</v>
      </c>
      <c r="P1569" s="11" t="str">
        <f t="shared" si="213"/>
        <v>Yes</v>
      </c>
      <c r="R1569" s="256">
        <v>44287</v>
      </c>
      <c r="T1569" s="64"/>
      <c r="U1569" s="64"/>
      <c r="V1569" s="64"/>
    </row>
    <row r="1570" spans="1:22" x14ac:dyDescent="0.25">
      <c r="A1570" s="100" t="s">
        <v>15</v>
      </c>
      <c r="B1570" s="682" t="s">
        <v>1014</v>
      </c>
      <c r="C1570" s="225" t="s">
        <v>774</v>
      </c>
      <c r="D1570" s="10"/>
      <c r="E1570" s="10"/>
      <c r="F1570" s="100" t="s">
        <v>12</v>
      </c>
      <c r="G1570" s="10"/>
      <c r="H1570" s="10"/>
      <c r="I1570" s="10">
        <v>2150</v>
      </c>
      <c r="J1570" s="10"/>
      <c r="K1570" s="10"/>
      <c r="L1570" s="258">
        <f>$L$1561</f>
        <v>2247</v>
      </c>
      <c r="M1570" s="10"/>
      <c r="N1570" s="10"/>
      <c r="O1570" s="221">
        <f>IF(P1570="Yes",'MD Rates'!$H$1,R1570)</f>
        <v>44652</v>
      </c>
      <c r="P1570" s="11" t="str">
        <f t="shared" si="213"/>
        <v>Yes</v>
      </c>
      <c r="R1570" s="256">
        <v>44287</v>
      </c>
      <c r="T1570" s="64"/>
      <c r="U1570" s="64"/>
      <c r="V1570" s="64"/>
    </row>
    <row r="1571" spans="1:22" x14ac:dyDescent="0.25">
      <c r="A1571" s="100" t="s">
        <v>15</v>
      </c>
      <c r="B1571" s="682" t="s">
        <v>1014</v>
      </c>
      <c r="C1571" s="225" t="s">
        <v>774</v>
      </c>
      <c r="D1571" s="10"/>
      <c r="E1571" s="10"/>
      <c r="F1571" s="100" t="s">
        <v>13</v>
      </c>
      <c r="G1571" s="10"/>
      <c r="H1571" s="10"/>
      <c r="I1571" s="10">
        <v>3214</v>
      </c>
      <c r="J1571" s="10"/>
      <c r="K1571" s="10"/>
      <c r="L1571" s="258">
        <f>$L$1562</f>
        <v>3359</v>
      </c>
      <c r="M1571" s="10"/>
      <c r="N1571" s="10"/>
      <c r="O1571" s="221">
        <f>IF(P1571="Yes",'MD Rates'!$H$1,R1571)</f>
        <v>44652</v>
      </c>
      <c r="P1571" s="11" t="str">
        <f t="shared" si="213"/>
        <v>Yes</v>
      </c>
      <c r="R1571" s="256">
        <v>44287</v>
      </c>
      <c r="T1571" s="64"/>
      <c r="U1571" s="64"/>
      <c r="V1571" s="64"/>
    </row>
    <row r="1572" spans="1:22" x14ac:dyDescent="0.25">
      <c r="A1572" s="100" t="s">
        <v>15</v>
      </c>
      <c r="B1572" s="682" t="s">
        <v>1014</v>
      </c>
      <c r="C1572" s="37" t="s">
        <v>777</v>
      </c>
      <c r="F1572" t="s">
        <v>11</v>
      </c>
      <c r="G1572" s="10"/>
      <c r="H1572" s="10"/>
      <c r="I1572" s="10">
        <v>1079</v>
      </c>
      <c r="J1572" s="10"/>
      <c r="K1572" s="10"/>
      <c r="L1572" s="258">
        <f>L1569</f>
        <v>1127</v>
      </c>
      <c r="M1572" s="10"/>
      <c r="N1572" s="10"/>
      <c r="O1572" s="221">
        <f>IF(P1572="Yes",'MD Rates'!$H$1,R1572)</f>
        <v>44652</v>
      </c>
      <c r="P1572" s="11" t="str">
        <f t="shared" si="213"/>
        <v>Yes</v>
      </c>
      <c r="R1572" s="256">
        <v>44287</v>
      </c>
      <c r="T1572" s="64"/>
      <c r="U1572" s="64"/>
      <c r="V1572" s="64"/>
    </row>
    <row r="1573" spans="1:22" x14ac:dyDescent="0.25">
      <c r="A1573" s="100" t="s">
        <v>15</v>
      </c>
      <c r="B1573" s="682" t="s">
        <v>1014</v>
      </c>
      <c r="C1573" s="37" t="s">
        <v>777</v>
      </c>
      <c r="F1573" t="s">
        <v>12</v>
      </c>
      <c r="G1573" s="10"/>
      <c r="H1573" s="10"/>
      <c r="I1573" s="10">
        <v>2150</v>
      </c>
      <c r="J1573" s="10"/>
      <c r="K1573" s="10"/>
      <c r="L1573" s="258">
        <f>L1570</f>
        <v>2247</v>
      </c>
      <c r="M1573" s="10"/>
      <c r="N1573" s="10"/>
      <c r="O1573" s="221">
        <f>IF(P1573="Yes",'MD Rates'!$H$1,R1573)</f>
        <v>44652</v>
      </c>
      <c r="P1573" s="11" t="str">
        <f t="shared" si="213"/>
        <v>Yes</v>
      </c>
      <c r="R1573" s="256">
        <v>44287</v>
      </c>
      <c r="T1573" s="64"/>
      <c r="U1573" s="64"/>
      <c r="V1573" s="64"/>
    </row>
    <row r="1574" spans="1:22" x14ac:dyDescent="0.25">
      <c r="A1574" s="100" t="s">
        <v>15</v>
      </c>
      <c r="B1574" s="682" t="s">
        <v>1014</v>
      </c>
      <c r="C1574" s="37" t="s">
        <v>777</v>
      </c>
      <c r="F1574" t="s">
        <v>13</v>
      </c>
      <c r="G1574" s="10"/>
      <c r="H1574" s="10"/>
      <c r="I1574" s="10">
        <v>3214</v>
      </c>
      <c r="J1574" s="10"/>
      <c r="K1574" s="10"/>
      <c r="L1574" s="258">
        <f>L1571</f>
        <v>3359</v>
      </c>
      <c r="M1574" s="10"/>
      <c r="N1574" s="10"/>
      <c r="O1574" s="221">
        <f>IF(P1574="Yes",'MD Rates'!$H$1,R1574)</f>
        <v>44652</v>
      </c>
      <c r="P1574" s="11" t="str">
        <f t="shared" si="213"/>
        <v>Yes</v>
      </c>
      <c r="R1574" s="256">
        <v>44287</v>
      </c>
      <c r="T1574" s="64"/>
      <c r="U1574" s="64"/>
      <c r="V1574" s="64"/>
    </row>
    <row r="1575" spans="1:22" x14ac:dyDescent="0.25">
      <c r="A1575" s="100" t="s">
        <v>15</v>
      </c>
      <c r="B1575" s="682" t="s">
        <v>1014</v>
      </c>
      <c r="C1575" s="225" t="s">
        <v>778</v>
      </c>
      <c r="D1575" s="10"/>
      <c r="E1575" s="10"/>
      <c r="F1575" s="100" t="s">
        <v>11</v>
      </c>
      <c r="G1575" s="10"/>
      <c r="H1575" s="10"/>
      <c r="I1575" s="10">
        <v>1079</v>
      </c>
      <c r="J1575" s="10"/>
      <c r="K1575" s="10"/>
      <c r="L1575" s="258">
        <f>$L$1569</f>
        <v>1127</v>
      </c>
      <c r="M1575" s="10"/>
      <c r="N1575" s="10"/>
      <c r="O1575" s="221">
        <f>IF(P1575="Yes",'MD Rates'!$H$1,R1575)</f>
        <v>44652</v>
      </c>
      <c r="P1575" s="11" t="str">
        <f t="shared" ref="P1575:P1583" si="214">IF(I1575&lt;&gt;L1575,"Yes","No")</f>
        <v>Yes</v>
      </c>
      <c r="R1575" s="256">
        <v>44287</v>
      </c>
      <c r="T1575" s="64"/>
      <c r="U1575" s="64"/>
      <c r="V1575" s="64"/>
    </row>
    <row r="1576" spans="1:22" x14ac:dyDescent="0.25">
      <c r="A1576" s="100" t="s">
        <v>15</v>
      </c>
      <c r="B1576" s="682" t="s">
        <v>1014</v>
      </c>
      <c r="C1576" s="225" t="s">
        <v>778</v>
      </c>
      <c r="D1576" s="10"/>
      <c r="E1576" s="10"/>
      <c r="F1576" s="100" t="s">
        <v>12</v>
      </c>
      <c r="G1576" s="10"/>
      <c r="H1576" s="10"/>
      <c r="I1576" s="10">
        <v>2150</v>
      </c>
      <c r="J1576" s="10"/>
      <c r="K1576" s="10"/>
      <c r="L1576" s="258">
        <f>$L$1570</f>
        <v>2247</v>
      </c>
      <c r="M1576" s="10"/>
      <c r="N1576" s="10"/>
      <c r="O1576" s="221">
        <f>IF(P1576="Yes",'MD Rates'!$H$1,R1576)</f>
        <v>44652</v>
      </c>
      <c r="P1576" s="11" t="str">
        <f t="shared" si="214"/>
        <v>Yes</v>
      </c>
      <c r="R1576" s="256">
        <v>44287</v>
      </c>
      <c r="T1576" s="64"/>
      <c r="U1576" s="64"/>
      <c r="V1576" s="64"/>
    </row>
    <row r="1577" spans="1:22" x14ac:dyDescent="0.25">
      <c r="A1577" s="100" t="s">
        <v>15</v>
      </c>
      <c r="B1577" s="682" t="s">
        <v>1014</v>
      </c>
      <c r="C1577" s="225" t="s">
        <v>778</v>
      </c>
      <c r="D1577" s="10"/>
      <c r="E1577" s="10"/>
      <c r="F1577" s="100" t="s">
        <v>13</v>
      </c>
      <c r="G1577" s="10"/>
      <c r="H1577" s="10"/>
      <c r="I1577" s="10">
        <v>3214</v>
      </c>
      <c r="J1577" s="10"/>
      <c r="K1577" s="10"/>
      <c r="L1577" s="258">
        <f>$L$1571</f>
        <v>3359</v>
      </c>
      <c r="M1577" s="10"/>
      <c r="N1577" s="10"/>
      <c r="O1577" s="221">
        <f>IF(P1577="Yes",'MD Rates'!$H$1,R1577)</f>
        <v>44652</v>
      </c>
      <c r="P1577" s="11" t="str">
        <f t="shared" si="214"/>
        <v>Yes</v>
      </c>
      <c r="R1577" s="256">
        <v>44287</v>
      </c>
      <c r="T1577" s="64"/>
      <c r="U1577" s="64"/>
      <c r="V1577" s="64"/>
    </row>
    <row r="1578" spans="1:22" x14ac:dyDescent="0.25">
      <c r="A1578" s="100" t="s">
        <v>16</v>
      </c>
      <c r="B1578" s="682" t="s">
        <v>1014</v>
      </c>
      <c r="C1578" s="225" t="s">
        <v>774</v>
      </c>
      <c r="D1578" s="10"/>
      <c r="E1578" s="10"/>
      <c r="F1578" s="100" t="s">
        <v>11</v>
      </c>
      <c r="G1578" s="10"/>
      <c r="H1578" s="10"/>
      <c r="I1578" s="10">
        <v>1079</v>
      </c>
      <c r="J1578" s="10"/>
      <c r="K1578" s="10"/>
      <c r="L1578" s="258">
        <f>$L$1569</f>
        <v>1127</v>
      </c>
      <c r="M1578" s="10"/>
      <c r="N1578" s="10"/>
      <c r="O1578" s="221">
        <f>IF(P1578="Yes",'MD Rates'!$H$1,R1578)</f>
        <v>44652</v>
      </c>
      <c r="P1578" s="11" t="str">
        <f t="shared" si="214"/>
        <v>Yes</v>
      </c>
      <c r="R1578" s="256">
        <v>44287</v>
      </c>
      <c r="T1578" s="64"/>
      <c r="U1578" s="64"/>
      <c r="V1578" s="64"/>
    </row>
    <row r="1579" spans="1:22" x14ac:dyDescent="0.25">
      <c r="A1579" s="100" t="s">
        <v>16</v>
      </c>
      <c r="B1579" s="682" t="s">
        <v>1014</v>
      </c>
      <c r="C1579" s="225" t="s">
        <v>774</v>
      </c>
      <c r="D1579" s="10"/>
      <c r="E1579" s="10"/>
      <c r="F1579" s="100" t="s">
        <v>12</v>
      </c>
      <c r="G1579" s="10"/>
      <c r="H1579" s="10"/>
      <c r="I1579" s="10">
        <v>2150</v>
      </c>
      <c r="J1579" s="10"/>
      <c r="K1579" s="10"/>
      <c r="L1579" s="258">
        <f>$L$1570</f>
        <v>2247</v>
      </c>
      <c r="M1579" s="10"/>
      <c r="N1579" s="10"/>
      <c r="O1579" s="221">
        <f>IF(P1579="Yes",'MD Rates'!$H$1,R1579)</f>
        <v>44652</v>
      </c>
      <c r="P1579" s="11" t="str">
        <f t="shared" si="214"/>
        <v>Yes</v>
      </c>
      <c r="R1579" s="256">
        <v>44287</v>
      </c>
      <c r="T1579" s="64"/>
      <c r="U1579" s="64"/>
      <c r="V1579" s="64"/>
    </row>
    <row r="1580" spans="1:22" x14ac:dyDescent="0.25">
      <c r="A1580" s="100" t="s">
        <v>16</v>
      </c>
      <c r="B1580" s="682" t="s">
        <v>1014</v>
      </c>
      <c r="C1580" s="225" t="s">
        <v>774</v>
      </c>
      <c r="D1580" s="10"/>
      <c r="E1580" s="10"/>
      <c r="F1580" s="100" t="s">
        <v>13</v>
      </c>
      <c r="G1580" s="10"/>
      <c r="H1580" s="10"/>
      <c r="I1580" s="10">
        <v>3214</v>
      </c>
      <c r="J1580" s="10"/>
      <c r="K1580" s="10"/>
      <c r="L1580" s="258">
        <f>$L$1571</f>
        <v>3359</v>
      </c>
      <c r="M1580" s="10"/>
      <c r="N1580" s="10"/>
      <c r="O1580" s="221">
        <f>IF(P1580="Yes",'MD Rates'!$H$1,R1580)</f>
        <v>44652</v>
      </c>
      <c r="P1580" s="11" t="str">
        <f t="shared" si="214"/>
        <v>Yes</v>
      </c>
      <c r="R1580" s="256">
        <v>44287</v>
      </c>
      <c r="T1580" s="64"/>
      <c r="U1580" s="64"/>
      <c r="V1580" s="64"/>
    </row>
    <row r="1581" spans="1:22" x14ac:dyDescent="0.25">
      <c r="A1581" s="100" t="s">
        <v>16</v>
      </c>
      <c r="B1581" s="682" t="s">
        <v>1014</v>
      </c>
      <c r="C1581" s="37" t="s">
        <v>777</v>
      </c>
      <c r="D1581" s="10"/>
      <c r="E1581" s="10"/>
      <c r="F1581" t="s">
        <v>11</v>
      </c>
      <c r="G1581" s="10"/>
      <c r="H1581" s="10"/>
      <c r="I1581" s="10">
        <v>1079</v>
      </c>
      <c r="J1581" s="10"/>
      <c r="K1581" s="10"/>
      <c r="L1581" s="258">
        <f>L1578</f>
        <v>1127</v>
      </c>
      <c r="M1581" s="10"/>
      <c r="N1581" s="10"/>
      <c r="O1581" s="221">
        <f>IF(P1581="Yes",'MD Rates'!$H$1,R1581)</f>
        <v>44652</v>
      </c>
      <c r="P1581" s="11" t="str">
        <f t="shared" si="214"/>
        <v>Yes</v>
      </c>
      <c r="R1581" s="256">
        <v>44287</v>
      </c>
      <c r="T1581" s="64"/>
      <c r="U1581" s="64"/>
      <c r="V1581" s="64"/>
    </row>
    <row r="1582" spans="1:22" x14ac:dyDescent="0.25">
      <c r="A1582" s="100" t="s">
        <v>16</v>
      </c>
      <c r="B1582" s="682" t="s">
        <v>1014</v>
      </c>
      <c r="C1582" s="37" t="s">
        <v>777</v>
      </c>
      <c r="D1582" s="10"/>
      <c r="E1582" s="10"/>
      <c r="F1582" t="s">
        <v>12</v>
      </c>
      <c r="G1582" s="10"/>
      <c r="H1582" s="10"/>
      <c r="I1582" s="10">
        <v>2150</v>
      </c>
      <c r="J1582" s="10"/>
      <c r="K1582" s="10"/>
      <c r="L1582" s="258">
        <f>L1579</f>
        <v>2247</v>
      </c>
      <c r="M1582" s="10"/>
      <c r="N1582" s="10"/>
      <c r="O1582" s="221">
        <f>IF(P1582="Yes",'MD Rates'!$H$1,R1582)</f>
        <v>44652</v>
      </c>
      <c r="P1582" s="11" t="str">
        <f t="shared" si="214"/>
        <v>Yes</v>
      </c>
      <c r="R1582" s="256">
        <v>44287</v>
      </c>
      <c r="T1582" s="64"/>
      <c r="U1582" s="64"/>
      <c r="V1582" s="64"/>
    </row>
    <row r="1583" spans="1:22" x14ac:dyDescent="0.25">
      <c r="A1583" s="100" t="s">
        <v>16</v>
      </c>
      <c r="B1583" s="682" t="s">
        <v>1014</v>
      </c>
      <c r="C1583" s="37" t="s">
        <v>777</v>
      </c>
      <c r="D1583" s="10"/>
      <c r="E1583" s="10"/>
      <c r="F1583" t="s">
        <v>13</v>
      </c>
      <c r="G1583" s="10"/>
      <c r="H1583" s="10"/>
      <c r="I1583" s="10">
        <v>3214</v>
      </c>
      <c r="J1583" s="10"/>
      <c r="K1583" s="10"/>
      <c r="L1583" s="258">
        <f>L1580</f>
        <v>3359</v>
      </c>
      <c r="M1583" s="10"/>
      <c r="N1583" s="10"/>
      <c r="O1583" s="221">
        <f>IF(P1583="Yes",'MD Rates'!$H$1,R1583)</f>
        <v>44652</v>
      </c>
      <c r="P1583" s="11" t="str">
        <f t="shared" si="214"/>
        <v>Yes</v>
      </c>
      <c r="R1583" s="256">
        <v>44287</v>
      </c>
      <c r="T1583" s="64"/>
      <c r="U1583" s="64"/>
      <c r="V1583" s="64"/>
    </row>
    <row r="1584" spans="1:22" x14ac:dyDescent="0.25">
      <c r="A1584" s="100" t="s">
        <v>16</v>
      </c>
      <c r="B1584" s="682" t="s">
        <v>1014</v>
      </c>
      <c r="C1584" s="225" t="s">
        <v>778</v>
      </c>
      <c r="D1584" s="10"/>
      <c r="E1584" s="10"/>
      <c r="F1584" s="100" t="s">
        <v>11</v>
      </c>
      <c r="G1584" s="10"/>
      <c r="H1584" s="10"/>
      <c r="I1584" s="10">
        <v>1079</v>
      </c>
      <c r="J1584" s="10"/>
      <c r="K1584" s="10"/>
      <c r="L1584" s="258">
        <f>$L$1569</f>
        <v>1127</v>
      </c>
      <c r="M1584" s="10"/>
      <c r="N1584" s="10"/>
      <c r="O1584" s="221">
        <f>IF(P1584="Yes",'MD Rates'!$H$1,R1584)</f>
        <v>44652</v>
      </c>
      <c r="P1584" s="11" t="str">
        <f t="shared" ref="P1584:P1643" si="215">IF(I1584&lt;&gt;L1584,"Yes","No")</f>
        <v>Yes</v>
      </c>
      <c r="R1584" s="256">
        <v>44287</v>
      </c>
      <c r="T1584" s="64"/>
      <c r="U1584" s="64"/>
      <c r="V1584" s="64"/>
    </row>
    <row r="1585" spans="1:22" x14ac:dyDescent="0.25">
      <c r="A1585" s="100" t="s">
        <v>16</v>
      </c>
      <c r="B1585" s="682" t="s">
        <v>1014</v>
      </c>
      <c r="C1585" s="225" t="s">
        <v>778</v>
      </c>
      <c r="D1585" s="10"/>
      <c r="E1585" s="10"/>
      <c r="F1585" s="100" t="s">
        <v>12</v>
      </c>
      <c r="G1585" s="10"/>
      <c r="H1585" s="10"/>
      <c r="I1585" s="10">
        <v>2150</v>
      </c>
      <c r="J1585" s="10"/>
      <c r="K1585" s="10"/>
      <c r="L1585" s="258">
        <f>$L$1570</f>
        <v>2247</v>
      </c>
      <c r="M1585" s="10"/>
      <c r="N1585" s="10"/>
      <c r="O1585" s="221">
        <f>IF(P1585="Yes",'MD Rates'!$H$1,R1585)</f>
        <v>44652</v>
      </c>
      <c r="P1585" s="11" t="str">
        <f t="shared" si="215"/>
        <v>Yes</v>
      </c>
      <c r="R1585" s="256">
        <v>44287</v>
      </c>
      <c r="T1585" s="64"/>
      <c r="U1585" s="64"/>
      <c r="V1585" s="64"/>
    </row>
    <row r="1586" spans="1:22" x14ac:dyDescent="0.25">
      <c r="A1586" s="100" t="s">
        <v>16</v>
      </c>
      <c r="B1586" s="682" t="s">
        <v>1014</v>
      </c>
      <c r="C1586" s="225" t="s">
        <v>778</v>
      </c>
      <c r="D1586" s="10"/>
      <c r="E1586" s="10"/>
      <c r="F1586" s="100" t="s">
        <v>13</v>
      </c>
      <c r="G1586" s="10"/>
      <c r="H1586" s="10"/>
      <c r="I1586" s="10">
        <v>3214</v>
      </c>
      <c r="J1586" s="10"/>
      <c r="K1586" s="10"/>
      <c r="L1586" s="258">
        <f>$L$1571</f>
        <v>3359</v>
      </c>
      <c r="M1586" s="10"/>
      <c r="N1586" s="10"/>
      <c r="O1586" s="221">
        <f>IF(P1586="Yes",'MD Rates'!$H$1,R1586)</f>
        <v>44652</v>
      </c>
      <c r="P1586" s="11" t="str">
        <f t="shared" si="215"/>
        <v>Yes</v>
      </c>
      <c r="R1586" s="256">
        <v>44287</v>
      </c>
      <c r="T1586" s="64"/>
      <c r="U1586" s="64"/>
      <c r="V1586" s="64"/>
    </row>
    <row r="1587" spans="1:22" x14ac:dyDescent="0.25">
      <c r="A1587" s="103" t="s">
        <v>17</v>
      </c>
      <c r="B1587" s="682" t="s">
        <v>1014</v>
      </c>
      <c r="C1587" s="225" t="s">
        <v>778</v>
      </c>
      <c r="D1587" s="10"/>
      <c r="E1587" s="10"/>
      <c r="F1587" s="100" t="s">
        <v>18</v>
      </c>
      <c r="G1587" s="10"/>
      <c r="H1587" s="10"/>
      <c r="I1587" s="10">
        <v>25.08</v>
      </c>
      <c r="J1587" s="10"/>
      <c r="K1587" s="10"/>
      <c r="L1587" s="262">
        <f>'MD Rates'!H500</f>
        <v>26.2</v>
      </c>
      <c r="M1587" s="10"/>
      <c r="N1587" s="10"/>
      <c r="O1587" s="221">
        <f>IF(P1587="Yes",'MD Rates'!$H$1,R1587)</f>
        <v>44652</v>
      </c>
      <c r="P1587" s="11" t="str">
        <f t="shared" si="215"/>
        <v>Yes</v>
      </c>
      <c r="R1587" s="256">
        <v>44287</v>
      </c>
      <c r="T1587" s="64"/>
      <c r="U1587" s="64"/>
      <c r="V1587" s="64"/>
    </row>
    <row r="1588" spans="1:22" x14ac:dyDescent="0.25">
      <c r="A1588" s="103" t="s">
        <v>17</v>
      </c>
      <c r="B1588" s="682" t="s">
        <v>1014</v>
      </c>
      <c r="C1588" s="107" t="s">
        <v>779</v>
      </c>
      <c r="F1588" s="100" t="s">
        <v>18</v>
      </c>
      <c r="G1588" s="10"/>
      <c r="H1588" s="10"/>
      <c r="I1588" s="10">
        <v>25.08</v>
      </c>
      <c r="J1588" s="10"/>
      <c r="K1588" s="10"/>
      <c r="L1588" s="262">
        <f>L1587</f>
        <v>26.2</v>
      </c>
      <c r="M1588" s="10"/>
      <c r="N1588" s="10"/>
      <c r="O1588" s="221">
        <f>IF(P1588="Yes",'MD Rates'!$H$1,R1588)</f>
        <v>44652</v>
      </c>
      <c r="P1588" s="11" t="str">
        <f t="shared" si="215"/>
        <v>Yes</v>
      </c>
      <c r="R1588" s="256">
        <v>44287</v>
      </c>
      <c r="T1588" s="64"/>
      <c r="U1588" s="64"/>
      <c r="V1588" s="64"/>
    </row>
    <row r="1589" spans="1:22" ht="14.5" hidden="1" x14ac:dyDescent="0.35">
      <c r="A1589" s="857" t="s">
        <v>1020</v>
      </c>
      <c r="B1589" s="751" t="s">
        <v>1014</v>
      </c>
      <c r="C1589" s="227"/>
      <c r="D1589" s="857" t="s">
        <v>899</v>
      </c>
      <c r="E1589" s="10"/>
      <c r="F1589" s="100"/>
      <c r="G1589" s="10"/>
      <c r="H1589" s="10"/>
      <c r="I1589" s="858">
        <v>23.83</v>
      </c>
      <c r="J1589" s="10"/>
      <c r="K1589" s="10"/>
      <c r="L1589" s="63">
        <f>'MD Rates'!C107</f>
        <v>23.83</v>
      </c>
      <c r="M1589" s="10"/>
      <c r="N1589" s="10"/>
      <c r="O1589" s="221">
        <v>43700</v>
      </c>
      <c r="P1589" s="927" t="s">
        <v>548</v>
      </c>
      <c r="Q1589" s="10"/>
      <c r="R1589" s="221">
        <v>43556</v>
      </c>
      <c r="S1589" s="828"/>
      <c r="T1589" s="64"/>
      <c r="U1589" s="64"/>
      <c r="V1589" s="64"/>
    </row>
    <row r="1590" spans="1:22" ht="14.5" hidden="1" x14ac:dyDescent="0.35">
      <c r="A1590" s="857" t="s">
        <v>1020</v>
      </c>
      <c r="B1590" s="751" t="s">
        <v>1014</v>
      </c>
      <c r="C1590" s="227"/>
      <c r="D1590" s="857" t="s">
        <v>902</v>
      </c>
      <c r="E1590" s="10"/>
      <c r="F1590" s="100"/>
      <c r="G1590" s="10"/>
      <c r="H1590" s="10"/>
      <c r="I1590" s="858">
        <v>27.59</v>
      </c>
      <c r="J1590" s="10"/>
      <c r="K1590" s="10"/>
      <c r="L1590" s="63">
        <f>'MD Rates'!C108</f>
        <v>27.59</v>
      </c>
      <c r="M1590" s="10"/>
      <c r="N1590" s="10"/>
      <c r="O1590" s="221">
        <v>43700</v>
      </c>
      <c r="P1590" s="927" t="s">
        <v>548</v>
      </c>
      <c r="Q1590" s="10"/>
      <c r="R1590" s="221">
        <v>43556</v>
      </c>
      <c r="S1590" s="828"/>
      <c r="T1590" s="64"/>
      <c r="U1590" s="64"/>
      <c r="V1590" s="64"/>
    </row>
    <row r="1591" spans="1:22" ht="14.5" hidden="1" x14ac:dyDescent="0.35">
      <c r="A1591" s="857" t="s">
        <v>1020</v>
      </c>
      <c r="B1591" s="751" t="s">
        <v>1014</v>
      </c>
      <c r="C1591" s="227"/>
      <c r="D1591" s="857" t="s">
        <v>905</v>
      </c>
      <c r="E1591" s="10"/>
      <c r="F1591" s="100"/>
      <c r="G1591" s="10"/>
      <c r="H1591" s="10"/>
      <c r="I1591" s="858">
        <v>32.64</v>
      </c>
      <c r="J1591" s="10"/>
      <c r="K1591" s="10"/>
      <c r="L1591" s="63">
        <f>'MD Rates'!C109</f>
        <v>32.64</v>
      </c>
      <c r="M1591" s="10"/>
      <c r="N1591" s="10"/>
      <c r="O1591" s="221">
        <v>43700</v>
      </c>
      <c r="P1591" s="927" t="s">
        <v>548</v>
      </c>
      <c r="Q1591" s="10"/>
      <c r="R1591" s="221">
        <v>43556</v>
      </c>
      <c r="S1591" s="828"/>
      <c r="T1591" s="64"/>
      <c r="U1591" s="64"/>
      <c r="V1591" s="64"/>
    </row>
    <row r="1592" spans="1:22" ht="14.5" hidden="1" x14ac:dyDescent="0.35">
      <c r="A1592" s="857" t="s">
        <v>1020</v>
      </c>
      <c r="B1592" s="751" t="s">
        <v>1014</v>
      </c>
      <c r="C1592" s="227"/>
      <c r="D1592" s="857" t="s">
        <v>907</v>
      </c>
      <c r="E1592" s="10"/>
      <c r="F1592" s="100"/>
      <c r="G1592" s="10"/>
      <c r="H1592" s="10"/>
      <c r="I1592" s="858">
        <v>32.64</v>
      </c>
      <c r="J1592" s="10"/>
      <c r="K1592" s="10"/>
      <c r="L1592" s="63">
        <f>'MD Rates'!C109</f>
        <v>32.64</v>
      </c>
      <c r="M1592" s="10"/>
      <c r="N1592" s="10"/>
      <c r="O1592" s="221">
        <v>43700</v>
      </c>
      <c r="P1592" s="927" t="s">
        <v>548</v>
      </c>
      <c r="Q1592" s="10"/>
      <c r="R1592" s="221">
        <v>43556</v>
      </c>
      <c r="S1592" s="828"/>
      <c r="T1592" s="64"/>
      <c r="U1592" s="64"/>
      <c r="V1592" s="64"/>
    </row>
    <row r="1593" spans="1:22" ht="14.5" hidden="1" x14ac:dyDescent="0.35">
      <c r="A1593" s="857" t="s">
        <v>1020</v>
      </c>
      <c r="B1593" s="751" t="s">
        <v>1014</v>
      </c>
      <c r="C1593" s="227"/>
      <c r="D1593" s="857" t="s">
        <v>909</v>
      </c>
      <c r="E1593" s="10"/>
      <c r="F1593" s="100"/>
      <c r="G1593" s="10"/>
      <c r="H1593" s="10"/>
      <c r="I1593" s="858">
        <v>41.38</v>
      </c>
      <c r="J1593" s="10"/>
      <c r="K1593" s="10"/>
      <c r="L1593" s="63">
        <f>'MD Rates'!C110</f>
        <v>41.38</v>
      </c>
      <c r="M1593" s="10"/>
      <c r="N1593" s="10"/>
      <c r="O1593" s="221">
        <v>43700</v>
      </c>
      <c r="P1593" s="927" t="s">
        <v>548</v>
      </c>
      <c r="Q1593" s="10"/>
      <c r="R1593" s="221">
        <v>43556</v>
      </c>
      <c r="S1593" s="828"/>
      <c r="T1593" s="64"/>
      <c r="U1593" s="64"/>
      <c r="V1593" s="64"/>
    </row>
    <row r="1594" spans="1:22" ht="14.5" hidden="1" x14ac:dyDescent="0.35">
      <c r="A1594" s="857" t="s">
        <v>1020</v>
      </c>
      <c r="B1594" s="751" t="s">
        <v>1014</v>
      </c>
      <c r="C1594" s="227"/>
      <c r="D1594" s="857" t="s">
        <v>912</v>
      </c>
      <c r="E1594" s="10"/>
      <c r="F1594" s="100"/>
      <c r="G1594" s="10"/>
      <c r="H1594" s="10"/>
      <c r="I1594" s="858">
        <v>32.64</v>
      </c>
      <c r="J1594" s="10"/>
      <c r="K1594" s="10"/>
      <c r="L1594" s="63">
        <f>'MD Rates'!C109</f>
        <v>32.64</v>
      </c>
      <c r="M1594" s="10"/>
      <c r="N1594" s="10"/>
      <c r="O1594" s="221">
        <v>43700</v>
      </c>
      <c r="P1594" s="927" t="s">
        <v>548</v>
      </c>
      <c r="Q1594" s="10"/>
      <c r="R1594" s="221">
        <v>43556</v>
      </c>
      <c r="S1594" s="828"/>
      <c r="T1594" s="64"/>
      <c r="U1594" s="64"/>
      <c r="V1594" s="64"/>
    </row>
    <row r="1595" spans="1:22" ht="14.5" hidden="1" x14ac:dyDescent="0.35">
      <c r="A1595" s="857" t="s">
        <v>1020</v>
      </c>
      <c r="B1595" s="751" t="s">
        <v>1014</v>
      </c>
      <c r="C1595" s="227"/>
      <c r="D1595" s="857" t="s">
        <v>914</v>
      </c>
      <c r="E1595" s="10"/>
      <c r="F1595" s="100"/>
      <c r="G1595" s="10"/>
      <c r="H1595" s="10"/>
      <c r="I1595" s="858">
        <v>32.64</v>
      </c>
      <c r="J1595" s="10"/>
      <c r="K1595" s="10"/>
      <c r="L1595" s="63">
        <f>'MD Rates'!C109</f>
        <v>32.64</v>
      </c>
      <c r="M1595" s="10"/>
      <c r="N1595" s="10"/>
      <c r="O1595" s="221">
        <v>43700</v>
      </c>
      <c r="P1595" s="927" t="s">
        <v>548</v>
      </c>
      <c r="Q1595" s="10"/>
      <c r="R1595" s="221">
        <v>43556</v>
      </c>
      <c r="S1595" s="828"/>
      <c r="T1595" s="64"/>
      <c r="U1595" s="64"/>
      <c r="V1595" s="64"/>
    </row>
    <row r="1596" spans="1:22" ht="14.5" hidden="1" x14ac:dyDescent="0.35">
      <c r="A1596" s="857" t="s">
        <v>1020</v>
      </c>
      <c r="B1596" s="751" t="s">
        <v>1014</v>
      </c>
      <c r="C1596" s="227"/>
      <c r="D1596" s="857" t="s">
        <v>916</v>
      </c>
      <c r="E1596" s="10"/>
      <c r="F1596" s="100"/>
      <c r="G1596" s="10"/>
      <c r="H1596" s="10"/>
      <c r="I1596" s="858">
        <v>41.38</v>
      </c>
      <c r="J1596" s="10"/>
      <c r="K1596" s="10"/>
      <c r="L1596" s="63">
        <f>'MD Rates'!C110</f>
        <v>41.38</v>
      </c>
      <c r="M1596" s="10"/>
      <c r="N1596" s="10"/>
      <c r="O1596" s="221">
        <v>43700</v>
      </c>
      <c r="P1596" s="927" t="s">
        <v>548</v>
      </c>
      <c r="Q1596" s="10"/>
      <c r="R1596" s="221">
        <v>43556</v>
      </c>
      <c r="S1596" s="828"/>
      <c r="T1596" s="64"/>
      <c r="U1596" s="64"/>
      <c r="V1596" s="64"/>
    </row>
    <row r="1597" spans="1:22" ht="14.5" hidden="1" x14ac:dyDescent="0.35">
      <c r="A1597" s="857" t="s">
        <v>1020</v>
      </c>
      <c r="B1597" s="751" t="s">
        <v>1014</v>
      </c>
      <c r="C1597" s="227"/>
      <c r="D1597" s="857" t="s">
        <v>918</v>
      </c>
      <c r="E1597" s="10"/>
      <c r="F1597" s="100"/>
      <c r="G1597" s="10"/>
      <c r="H1597" s="10"/>
      <c r="I1597" s="858">
        <v>41.38</v>
      </c>
      <c r="J1597" s="10"/>
      <c r="K1597" s="10"/>
      <c r="L1597" s="63">
        <f>'MD Rates'!C110</f>
        <v>41.38</v>
      </c>
      <c r="M1597" s="10"/>
      <c r="N1597" s="10"/>
      <c r="O1597" s="221">
        <v>43700</v>
      </c>
      <c r="P1597" s="927" t="s">
        <v>548</v>
      </c>
      <c r="Q1597" s="10"/>
      <c r="R1597" s="221">
        <v>43556</v>
      </c>
      <c r="S1597" s="828"/>
      <c r="T1597" s="64"/>
      <c r="U1597" s="64"/>
      <c r="V1597" s="64"/>
    </row>
    <row r="1598" spans="1:22" ht="14.5" hidden="1" x14ac:dyDescent="0.35">
      <c r="A1598" s="857" t="s">
        <v>1020</v>
      </c>
      <c r="B1598" s="751" t="s">
        <v>1014</v>
      </c>
      <c r="C1598" s="227"/>
      <c r="D1598" s="857" t="s">
        <v>920</v>
      </c>
      <c r="E1598" s="10"/>
      <c r="F1598" s="100"/>
      <c r="G1598" s="10"/>
      <c r="H1598" s="10"/>
      <c r="I1598" s="858">
        <v>41.38</v>
      </c>
      <c r="J1598" s="10"/>
      <c r="K1598" s="10"/>
      <c r="L1598" s="63">
        <f>'MD Rates'!C110</f>
        <v>41.38</v>
      </c>
      <c r="M1598" s="10"/>
      <c r="N1598" s="10"/>
      <c r="O1598" s="221">
        <v>43700</v>
      </c>
      <c r="P1598" s="927" t="s">
        <v>548</v>
      </c>
      <c r="Q1598" s="10"/>
      <c r="R1598" s="221">
        <v>43556</v>
      </c>
      <c r="S1598" s="828"/>
      <c r="T1598" s="64"/>
      <c r="U1598" s="64"/>
      <c r="V1598" s="64"/>
    </row>
    <row r="1599" spans="1:22" ht="14.5" hidden="1" x14ac:dyDescent="0.35">
      <c r="A1599" s="857" t="s">
        <v>1020</v>
      </c>
      <c r="B1599" s="751" t="s">
        <v>1014</v>
      </c>
      <c r="C1599" s="227"/>
      <c r="D1599" s="857" t="s">
        <v>922</v>
      </c>
      <c r="E1599" s="10"/>
      <c r="F1599" s="100"/>
      <c r="G1599" s="10"/>
      <c r="H1599" s="10"/>
      <c r="I1599" s="858">
        <v>47.45</v>
      </c>
      <c r="J1599" s="10"/>
      <c r="K1599" s="10"/>
      <c r="L1599" s="951">
        <f>'MD Rates'!C111</f>
        <v>47.45</v>
      </c>
      <c r="M1599" s="10"/>
      <c r="N1599" s="10"/>
      <c r="O1599" s="221">
        <f>IF(P1599="Yes",'MD Rates'!$H$1,R1599)</f>
        <v>44652</v>
      </c>
      <c r="P1599" s="11" t="str">
        <f t="shared" ref="P1599:P1601" si="216">IF(I1599&lt;&gt;L1599,"Yes","No")</f>
        <v>No</v>
      </c>
      <c r="Q1599" s="10"/>
      <c r="R1599" s="221">
        <v>44652</v>
      </c>
      <c r="S1599" s="828"/>
      <c r="T1599" s="64"/>
      <c r="U1599" s="64"/>
      <c r="V1599" s="64"/>
    </row>
    <row r="1600" spans="1:22" ht="14.5" hidden="1" x14ac:dyDescent="0.35">
      <c r="A1600" s="857" t="s">
        <v>1020</v>
      </c>
      <c r="B1600" s="751" t="s">
        <v>1014</v>
      </c>
      <c r="C1600" s="227"/>
      <c r="D1600" s="857" t="s">
        <v>924</v>
      </c>
      <c r="E1600" s="10"/>
      <c r="F1600" s="100"/>
      <c r="G1600" s="10"/>
      <c r="H1600" s="10"/>
      <c r="I1600" s="858">
        <v>47.45</v>
      </c>
      <c r="J1600" s="10"/>
      <c r="K1600" s="10"/>
      <c r="L1600" s="951">
        <f>'MD Rates'!C111</f>
        <v>47.45</v>
      </c>
      <c r="M1600" s="10"/>
      <c r="N1600" s="10"/>
      <c r="O1600" s="221">
        <f>IF(P1600="Yes",'MD Rates'!$H$1,R1600)</f>
        <v>44652</v>
      </c>
      <c r="P1600" s="11" t="str">
        <f t="shared" si="216"/>
        <v>No</v>
      </c>
      <c r="Q1600" s="10"/>
      <c r="R1600" s="221">
        <v>44652</v>
      </c>
      <c r="S1600" s="828"/>
      <c r="T1600" s="64"/>
      <c r="U1600" s="64"/>
      <c r="V1600" s="64"/>
    </row>
    <row r="1601" spans="1:22" ht="14.5" hidden="1" x14ac:dyDescent="0.35">
      <c r="A1601" s="857" t="s">
        <v>1020</v>
      </c>
      <c r="B1601" s="751" t="s">
        <v>1014</v>
      </c>
      <c r="C1601" s="227"/>
      <c r="D1601" s="857" t="s">
        <v>926</v>
      </c>
      <c r="E1601" s="10"/>
      <c r="F1601" s="100"/>
      <c r="G1601" s="10"/>
      <c r="H1601" s="10"/>
      <c r="I1601" s="858">
        <v>47.45</v>
      </c>
      <c r="J1601" s="10"/>
      <c r="K1601" s="10"/>
      <c r="L1601" s="951">
        <f>'MD Rates'!C111</f>
        <v>47.45</v>
      </c>
      <c r="M1601" s="10"/>
      <c r="N1601" s="10"/>
      <c r="O1601" s="221">
        <f>IF(P1601="Yes",'MD Rates'!$H$1,R1601)</f>
        <v>44652</v>
      </c>
      <c r="P1601" s="11" t="str">
        <f t="shared" si="216"/>
        <v>No</v>
      </c>
      <c r="Q1601" s="10"/>
      <c r="R1601" s="221">
        <v>44652</v>
      </c>
      <c r="S1601" s="828"/>
      <c r="T1601" s="64"/>
      <c r="U1601" s="64"/>
      <c r="V1601" s="64"/>
    </row>
    <row r="1602" spans="1:22" ht="14.5" hidden="1" x14ac:dyDescent="0.35">
      <c r="A1602" s="857" t="s">
        <v>1020</v>
      </c>
      <c r="B1602" s="751" t="s">
        <v>1014</v>
      </c>
      <c r="C1602" s="227"/>
      <c r="D1602" s="857" t="s">
        <v>932</v>
      </c>
      <c r="E1602" s="10"/>
      <c r="F1602" s="100"/>
      <c r="G1602" s="10"/>
      <c r="H1602" s="10"/>
      <c r="I1602" s="858">
        <v>41.38</v>
      </c>
      <c r="J1602" s="10"/>
      <c r="K1602" s="10"/>
      <c r="L1602" s="63">
        <f>'MD Rates'!C110</f>
        <v>41.38</v>
      </c>
      <c r="M1602" s="10"/>
      <c r="N1602" s="10"/>
      <c r="O1602" s="221">
        <v>43700</v>
      </c>
      <c r="P1602" s="927" t="s">
        <v>548</v>
      </c>
      <c r="Q1602" s="10"/>
      <c r="R1602" s="221">
        <v>43556</v>
      </c>
      <c r="S1602" s="828"/>
      <c r="T1602" s="64"/>
      <c r="U1602" s="64"/>
      <c r="V1602" s="64"/>
    </row>
    <row r="1603" spans="1:22" ht="14.5" hidden="1" x14ac:dyDescent="0.35">
      <c r="A1603" s="857" t="s">
        <v>1020</v>
      </c>
      <c r="B1603" s="751" t="s">
        <v>1014</v>
      </c>
      <c r="C1603" s="227"/>
      <c r="D1603" s="857" t="s">
        <v>934</v>
      </c>
      <c r="E1603" s="10"/>
      <c r="F1603" s="100"/>
      <c r="G1603" s="10"/>
      <c r="H1603" s="10"/>
      <c r="I1603" s="858">
        <v>41.38</v>
      </c>
      <c r="J1603" s="10"/>
      <c r="K1603" s="10"/>
      <c r="L1603" s="63">
        <f>'MD Rates'!C110</f>
        <v>41.38</v>
      </c>
      <c r="M1603" s="10"/>
      <c r="N1603" s="10"/>
      <c r="O1603" s="221">
        <v>43700</v>
      </c>
      <c r="P1603" s="927" t="s">
        <v>548</v>
      </c>
      <c r="Q1603" s="10"/>
      <c r="R1603" s="221">
        <v>43556</v>
      </c>
      <c r="S1603" s="828"/>
      <c r="T1603" s="64"/>
      <c r="U1603" s="64"/>
      <c r="V1603" s="64"/>
    </row>
    <row r="1604" spans="1:22" ht="14.5" hidden="1" x14ac:dyDescent="0.35">
      <c r="A1604" s="857" t="s">
        <v>1020</v>
      </c>
      <c r="B1604" s="751" t="s">
        <v>1014</v>
      </c>
      <c r="C1604" s="227"/>
      <c r="D1604" s="857" t="s">
        <v>936</v>
      </c>
      <c r="E1604" s="10"/>
      <c r="F1604" s="100"/>
      <c r="G1604" s="10"/>
      <c r="H1604" s="10"/>
      <c r="I1604" s="858">
        <v>41.38</v>
      </c>
      <c r="J1604" s="10"/>
      <c r="K1604" s="10"/>
      <c r="L1604" s="63">
        <f>'MD Rates'!C110</f>
        <v>41.38</v>
      </c>
      <c r="M1604" s="10"/>
      <c r="N1604" s="10"/>
      <c r="O1604" s="221">
        <v>43700</v>
      </c>
      <c r="P1604" s="927" t="s">
        <v>548</v>
      </c>
      <c r="Q1604" s="10"/>
      <c r="R1604" s="221">
        <v>43556</v>
      </c>
      <c r="S1604" s="828"/>
      <c r="T1604" s="64"/>
      <c r="U1604" s="64"/>
      <c r="V1604" s="64"/>
    </row>
    <row r="1605" spans="1:22" ht="14.5" hidden="1" x14ac:dyDescent="0.35">
      <c r="A1605" s="857" t="s">
        <v>1020</v>
      </c>
      <c r="B1605" s="751" t="s">
        <v>1014</v>
      </c>
      <c r="C1605" s="227"/>
      <c r="D1605" s="857" t="s">
        <v>938</v>
      </c>
      <c r="E1605" s="10"/>
      <c r="F1605" s="100"/>
      <c r="G1605" s="10"/>
      <c r="H1605" s="10"/>
      <c r="I1605" s="858">
        <v>41.38</v>
      </c>
      <c r="J1605" s="10"/>
      <c r="K1605" s="10"/>
      <c r="L1605" s="63">
        <f>'MD Rates'!C110</f>
        <v>41.38</v>
      </c>
      <c r="M1605" s="10"/>
      <c r="N1605" s="10"/>
      <c r="O1605" s="221">
        <v>43700</v>
      </c>
      <c r="P1605" s="927" t="s">
        <v>548</v>
      </c>
      <c r="Q1605" s="10"/>
      <c r="R1605" s="221">
        <v>43556</v>
      </c>
      <c r="S1605" s="828"/>
      <c r="T1605" s="64"/>
      <c r="U1605" s="64"/>
      <c r="V1605" s="64"/>
    </row>
    <row r="1606" spans="1:22" ht="14.5" hidden="1" x14ac:dyDescent="0.35">
      <c r="A1606" s="857" t="s">
        <v>1020</v>
      </c>
      <c r="B1606" s="751" t="s">
        <v>1014</v>
      </c>
      <c r="C1606" s="227"/>
      <c r="D1606" s="857" t="s">
        <v>940</v>
      </c>
      <c r="E1606" s="10"/>
      <c r="F1606" s="100"/>
      <c r="G1606" s="10"/>
      <c r="H1606" s="10"/>
      <c r="I1606" s="858">
        <v>41.38</v>
      </c>
      <c r="J1606" s="10"/>
      <c r="K1606" s="10"/>
      <c r="L1606" s="63">
        <f>'MD Rates'!C110</f>
        <v>41.38</v>
      </c>
      <c r="M1606" s="10"/>
      <c r="N1606" s="10"/>
      <c r="O1606" s="221">
        <v>43700</v>
      </c>
      <c r="P1606" s="927" t="s">
        <v>548</v>
      </c>
      <c r="Q1606" s="10"/>
      <c r="R1606" s="221">
        <v>43556</v>
      </c>
      <c r="S1606" s="828"/>
      <c r="T1606" s="64"/>
      <c r="U1606" s="64"/>
      <c r="V1606" s="64"/>
    </row>
    <row r="1607" spans="1:22" ht="14.5" hidden="1" x14ac:dyDescent="0.35">
      <c r="A1607" s="857" t="s">
        <v>1020</v>
      </c>
      <c r="B1607" s="751" t="s">
        <v>1014</v>
      </c>
      <c r="C1607" s="227"/>
      <c r="D1607" s="857" t="s">
        <v>942</v>
      </c>
      <c r="E1607" s="10"/>
      <c r="F1607" s="100"/>
      <c r="G1607" s="10"/>
      <c r="H1607" s="10"/>
      <c r="I1607" s="858">
        <v>47.45</v>
      </c>
      <c r="J1607" s="10"/>
      <c r="K1607" s="10"/>
      <c r="L1607" s="951">
        <f>'MD Rates'!C111</f>
        <v>47.45</v>
      </c>
      <c r="M1607" s="10"/>
      <c r="N1607" s="10"/>
      <c r="O1607" s="221">
        <f>IF(P1607="Yes",'MD Rates'!$H$1,R1607)</f>
        <v>44652</v>
      </c>
      <c r="P1607" s="11" t="str">
        <f t="shared" ref="P1607:P1609" si="217">IF(I1607&lt;&gt;L1607,"Yes","No")</f>
        <v>No</v>
      </c>
      <c r="Q1607" s="10"/>
      <c r="R1607" s="221">
        <v>44652</v>
      </c>
      <c r="S1607" s="828"/>
      <c r="T1607" s="64"/>
      <c r="U1607" s="64"/>
      <c r="V1607" s="64"/>
    </row>
    <row r="1608" spans="1:22" ht="14.5" hidden="1" x14ac:dyDescent="0.35">
      <c r="A1608" s="857" t="s">
        <v>1020</v>
      </c>
      <c r="B1608" s="751" t="s">
        <v>1014</v>
      </c>
      <c r="C1608" s="227"/>
      <c r="D1608" s="857" t="s">
        <v>944</v>
      </c>
      <c r="E1608" s="10"/>
      <c r="F1608" s="100"/>
      <c r="G1608" s="10"/>
      <c r="H1608" s="10"/>
      <c r="I1608" s="858">
        <v>47.45</v>
      </c>
      <c r="J1608" s="10"/>
      <c r="K1608" s="10"/>
      <c r="L1608" s="951">
        <f>'MD Rates'!C111</f>
        <v>47.45</v>
      </c>
      <c r="M1608" s="10"/>
      <c r="N1608" s="10"/>
      <c r="O1608" s="221">
        <f>IF(P1608="Yes",'MD Rates'!$H$1,R1608)</f>
        <v>44652</v>
      </c>
      <c r="P1608" s="11" t="str">
        <f t="shared" si="217"/>
        <v>No</v>
      </c>
      <c r="Q1608" s="10"/>
      <c r="R1608" s="221">
        <v>44652</v>
      </c>
      <c r="S1608" s="828"/>
      <c r="T1608" s="64"/>
      <c r="U1608" s="64"/>
      <c r="V1608" s="64"/>
    </row>
    <row r="1609" spans="1:22" ht="14.5" hidden="1" x14ac:dyDescent="0.35">
      <c r="A1609" s="857" t="s">
        <v>1020</v>
      </c>
      <c r="B1609" s="751" t="s">
        <v>1014</v>
      </c>
      <c r="C1609" s="227"/>
      <c r="D1609" s="857" t="s">
        <v>946</v>
      </c>
      <c r="E1609" s="10"/>
      <c r="F1609" s="100"/>
      <c r="G1609" s="10"/>
      <c r="H1609" s="10"/>
      <c r="I1609" s="858">
        <v>47.45</v>
      </c>
      <c r="J1609" s="10"/>
      <c r="K1609" s="10"/>
      <c r="L1609" s="951">
        <f>'MD Rates'!C111</f>
        <v>47.45</v>
      </c>
      <c r="M1609" s="10"/>
      <c r="N1609" s="10"/>
      <c r="O1609" s="221">
        <f>IF(P1609="Yes",'MD Rates'!$H$1,R1609)</f>
        <v>44652</v>
      </c>
      <c r="P1609" s="11" t="str">
        <f t="shared" si="217"/>
        <v>No</v>
      </c>
      <c r="Q1609" s="10"/>
      <c r="R1609" s="221">
        <v>44652</v>
      </c>
      <c r="S1609" s="828"/>
      <c r="T1609" s="64"/>
      <c r="U1609" s="64"/>
      <c r="V1609" s="64"/>
    </row>
    <row r="1610" spans="1:22" ht="14.5" hidden="1" x14ac:dyDescent="0.35">
      <c r="A1610" s="857" t="s">
        <v>1020</v>
      </c>
      <c r="B1610" s="751" t="s">
        <v>1014</v>
      </c>
      <c r="C1610" s="227"/>
      <c r="D1610" s="857" t="s">
        <v>219</v>
      </c>
      <c r="E1610" s="10"/>
      <c r="F1610" s="100"/>
      <c r="G1610" s="10"/>
      <c r="H1610" s="10"/>
      <c r="I1610" s="857">
        <v>23.83</v>
      </c>
      <c r="J1610" s="10"/>
      <c r="K1610" s="10"/>
      <c r="L1610" s="63">
        <f>'MD Rates'!C107</f>
        <v>23.83</v>
      </c>
      <c r="M1610" s="10"/>
      <c r="N1610" s="10"/>
      <c r="O1610" s="221">
        <v>43700</v>
      </c>
      <c r="P1610" s="927" t="s">
        <v>548</v>
      </c>
      <c r="Q1610" s="10"/>
      <c r="R1610" s="221">
        <v>43556</v>
      </c>
      <c r="S1610" s="828"/>
      <c r="T1610" s="64"/>
      <c r="U1610" s="64"/>
      <c r="V1610" s="64"/>
    </row>
    <row r="1611" spans="1:22" ht="14.5" hidden="1" x14ac:dyDescent="0.35">
      <c r="A1611" s="857" t="s">
        <v>1020</v>
      </c>
      <c r="B1611" s="751" t="s">
        <v>1014</v>
      </c>
      <c r="C1611" s="227"/>
      <c r="D1611" s="857" t="s">
        <v>219</v>
      </c>
      <c r="E1611" s="10"/>
      <c r="F1611" s="100"/>
      <c r="G1611" s="10"/>
      <c r="H1611" s="10"/>
      <c r="I1611" s="857">
        <v>27.59</v>
      </c>
      <c r="J1611" s="10"/>
      <c r="K1611" s="10"/>
      <c r="L1611" s="63">
        <f>'MD Rates'!C108</f>
        <v>27.59</v>
      </c>
      <c r="M1611" s="10"/>
      <c r="N1611" s="10"/>
      <c r="O1611" s="221">
        <v>43700</v>
      </c>
      <c r="P1611" s="927" t="s">
        <v>548</v>
      </c>
      <c r="Q1611" s="10"/>
      <c r="R1611" s="221">
        <v>43556</v>
      </c>
      <c r="S1611" s="828"/>
      <c r="T1611" s="64"/>
      <c r="U1611" s="64"/>
      <c r="V1611" s="64"/>
    </row>
    <row r="1612" spans="1:22" ht="14.5" hidden="1" x14ac:dyDescent="0.35">
      <c r="A1612" s="857" t="s">
        <v>1020</v>
      </c>
      <c r="B1612" s="751" t="s">
        <v>1014</v>
      </c>
      <c r="C1612" s="227"/>
      <c r="D1612" s="857" t="s">
        <v>219</v>
      </c>
      <c r="E1612" s="10"/>
      <c r="F1612" s="100"/>
      <c r="G1612" s="10"/>
      <c r="H1612" s="10"/>
      <c r="I1612" s="858">
        <v>32.64</v>
      </c>
      <c r="J1612" s="10"/>
      <c r="K1612" s="10"/>
      <c r="L1612" s="63">
        <f>'MD Rates'!C109</f>
        <v>32.64</v>
      </c>
      <c r="M1612" s="10"/>
      <c r="N1612" s="10"/>
      <c r="O1612" s="221">
        <v>43700</v>
      </c>
      <c r="P1612" s="927" t="s">
        <v>548</v>
      </c>
      <c r="Q1612" s="10"/>
      <c r="R1612" s="221">
        <v>43556</v>
      </c>
      <c r="S1612" s="828"/>
      <c r="T1612" s="64"/>
      <c r="U1612" s="64"/>
      <c r="V1612" s="64"/>
    </row>
    <row r="1613" spans="1:22" ht="14.5" hidden="1" x14ac:dyDescent="0.35">
      <c r="A1613" s="857" t="s">
        <v>1020</v>
      </c>
      <c r="B1613" s="751" t="s">
        <v>1014</v>
      </c>
      <c r="C1613" s="227"/>
      <c r="D1613" s="857" t="s">
        <v>219</v>
      </c>
      <c r="E1613" s="10"/>
      <c r="F1613" s="100"/>
      <c r="G1613" s="10"/>
      <c r="H1613" s="10"/>
      <c r="I1613" s="857">
        <v>41.38</v>
      </c>
      <c r="J1613" s="10"/>
      <c r="K1613" s="10"/>
      <c r="L1613" s="63">
        <f>'MD Rates'!C110</f>
        <v>41.38</v>
      </c>
      <c r="M1613" s="10"/>
      <c r="N1613" s="10"/>
      <c r="O1613" s="221">
        <v>43700</v>
      </c>
      <c r="P1613" s="927" t="s">
        <v>548</v>
      </c>
      <c r="Q1613" s="10"/>
      <c r="R1613" s="221">
        <v>43556</v>
      </c>
      <c r="S1613" s="828"/>
      <c r="T1613" s="64"/>
      <c r="U1613" s="64"/>
      <c r="V1613" s="64"/>
    </row>
    <row r="1614" spans="1:22" ht="14.5" hidden="1" x14ac:dyDescent="0.35">
      <c r="A1614" s="857" t="s">
        <v>1021</v>
      </c>
      <c r="B1614" s="751" t="s">
        <v>1014</v>
      </c>
      <c r="C1614" s="227"/>
      <c r="D1614" s="857" t="s">
        <v>899</v>
      </c>
      <c r="E1614" s="10"/>
      <c r="F1614" s="100"/>
      <c r="G1614" s="10"/>
      <c r="H1614" s="10"/>
      <c r="I1614" s="858">
        <v>32.64</v>
      </c>
      <c r="J1614" s="10"/>
      <c r="K1614" s="10"/>
      <c r="L1614" s="63">
        <f>'MD Rates'!C116</f>
        <v>32.64</v>
      </c>
      <c r="M1614" s="10"/>
      <c r="N1614" s="10"/>
      <c r="O1614" s="221">
        <v>43700</v>
      </c>
      <c r="P1614" s="927" t="s">
        <v>548</v>
      </c>
      <c r="Q1614" s="10"/>
      <c r="R1614" s="221">
        <v>43556</v>
      </c>
      <c r="S1614" s="828"/>
      <c r="T1614" s="64"/>
      <c r="U1614" s="64"/>
      <c r="V1614" s="64"/>
    </row>
    <row r="1615" spans="1:22" ht="14.5" hidden="1" x14ac:dyDescent="0.35">
      <c r="A1615" s="857" t="s">
        <v>1021</v>
      </c>
      <c r="B1615" s="751" t="s">
        <v>1014</v>
      </c>
      <c r="C1615" s="227"/>
      <c r="D1615" s="857" t="s">
        <v>902</v>
      </c>
      <c r="E1615" s="10"/>
      <c r="F1615" s="100"/>
      <c r="G1615" s="10"/>
      <c r="H1615" s="10"/>
      <c r="I1615" s="857">
        <v>37.79</v>
      </c>
      <c r="J1615" s="10"/>
      <c r="K1615" s="10"/>
      <c r="L1615" s="63">
        <f>'MD Rates'!C117</f>
        <v>37.79</v>
      </c>
      <c r="M1615" s="10"/>
      <c r="N1615" s="10"/>
      <c r="O1615" s="221">
        <v>43700</v>
      </c>
      <c r="P1615" s="927" t="s">
        <v>548</v>
      </c>
      <c r="Q1615" s="10"/>
      <c r="R1615" s="221">
        <v>43556</v>
      </c>
      <c r="S1615" s="828"/>
      <c r="T1615" s="64"/>
      <c r="U1615" s="64"/>
      <c r="V1615" s="64"/>
    </row>
    <row r="1616" spans="1:22" ht="14.5" hidden="1" x14ac:dyDescent="0.35">
      <c r="A1616" s="857" t="s">
        <v>1021</v>
      </c>
      <c r="B1616" s="751" t="s">
        <v>1014</v>
      </c>
      <c r="C1616" s="227"/>
      <c r="D1616" s="857" t="s">
        <v>905</v>
      </c>
      <c r="E1616" s="10"/>
      <c r="F1616" s="100"/>
      <c r="G1616" s="10"/>
      <c r="H1616" s="10"/>
      <c r="I1616" s="858">
        <v>44.72</v>
      </c>
      <c r="J1616" s="10"/>
      <c r="K1616" s="10"/>
      <c r="L1616" s="63">
        <f>'MD Rates'!C118</f>
        <v>44.72</v>
      </c>
      <c r="M1616" s="10"/>
      <c r="N1616" s="10"/>
      <c r="O1616" s="221">
        <v>43700</v>
      </c>
      <c r="P1616" s="927" t="s">
        <v>548</v>
      </c>
      <c r="Q1616" s="10"/>
      <c r="R1616" s="221">
        <v>43556</v>
      </c>
      <c r="S1616" s="828"/>
      <c r="T1616" s="64"/>
      <c r="U1616" s="64"/>
      <c r="V1616" s="64"/>
    </row>
    <row r="1617" spans="1:22" ht="14.5" hidden="1" x14ac:dyDescent="0.35">
      <c r="A1617" s="857" t="s">
        <v>1021</v>
      </c>
      <c r="B1617" s="751" t="s">
        <v>1014</v>
      </c>
      <c r="C1617" s="227"/>
      <c r="D1617" s="857" t="s">
        <v>907</v>
      </c>
      <c r="E1617" s="10"/>
      <c r="F1617" s="100"/>
      <c r="G1617" s="10"/>
      <c r="H1617" s="10"/>
      <c r="I1617" s="858">
        <v>44.72</v>
      </c>
      <c r="J1617" s="10"/>
      <c r="K1617" s="10"/>
      <c r="L1617" s="63">
        <f>'MD Rates'!C118</f>
        <v>44.72</v>
      </c>
      <c r="M1617" s="10"/>
      <c r="N1617" s="10"/>
      <c r="O1617" s="221">
        <v>43700</v>
      </c>
      <c r="P1617" s="927" t="s">
        <v>548</v>
      </c>
      <c r="Q1617" s="10"/>
      <c r="R1617" s="221">
        <v>43556</v>
      </c>
      <c r="S1617" s="828"/>
      <c r="T1617" s="64"/>
      <c r="U1617" s="64"/>
      <c r="V1617" s="64"/>
    </row>
    <row r="1618" spans="1:22" ht="14.5" hidden="1" x14ac:dyDescent="0.35">
      <c r="A1618" s="857" t="s">
        <v>1021</v>
      </c>
      <c r="B1618" s="751" t="s">
        <v>1014</v>
      </c>
      <c r="C1618" s="227"/>
      <c r="D1618" s="857" t="s">
        <v>909</v>
      </c>
      <c r="E1618" s="10"/>
      <c r="F1618" s="100"/>
      <c r="G1618" s="10"/>
      <c r="H1618" s="10"/>
      <c r="I1618" s="857">
        <v>56.68</v>
      </c>
      <c r="J1618" s="10"/>
      <c r="K1618" s="10"/>
      <c r="L1618" s="63">
        <f>'MD Rates'!C119</f>
        <v>56.68</v>
      </c>
      <c r="M1618" s="10"/>
      <c r="N1618" s="10"/>
      <c r="O1618" s="221">
        <v>43700</v>
      </c>
      <c r="P1618" s="927" t="s">
        <v>548</v>
      </c>
      <c r="Q1618" s="10"/>
      <c r="R1618" s="221">
        <v>43556</v>
      </c>
      <c r="S1618" s="828"/>
      <c r="T1618" s="64"/>
      <c r="U1618" s="64"/>
      <c r="V1618" s="64"/>
    </row>
    <row r="1619" spans="1:22" ht="14.5" hidden="1" x14ac:dyDescent="0.35">
      <c r="A1619" s="857" t="s">
        <v>1021</v>
      </c>
      <c r="B1619" s="751" t="s">
        <v>1014</v>
      </c>
      <c r="C1619" s="227"/>
      <c r="D1619" s="857" t="s">
        <v>912</v>
      </c>
      <c r="E1619" s="10"/>
      <c r="F1619" s="100"/>
      <c r="G1619" s="10"/>
      <c r="H1619" s="10"/>
      <c r="I1619" s="858">
        <v>44.72</v>
      </c>
      <c r="J1619" s="10"/>
      <c r="K1619" s="10"/>
      <c r="L1619" s="63">
        <f>'MD Rates'!C118</f>
        <v>44.72</v>
      </c>
      <c r="M1619" s="10"/>
      <c r="N1619" s="10"/>
      <c r="O1619" s="221">
        <v>43700</v>
      </c>
      <c r="P1619" s="927" t="s">
        <v>548</v>
      </c>
      <c r="Q1619" s="10"/>
      <c r="R1619" s="221">
        <v>43556</v>
      </c>
      <c r="S1619" s="828"/>
      <c r="T1619" s="64"/>
      <c r="U1619" s="64"/>
      <c r="V1619" s="64"/>
    </row>
    <row r="1620" spans="1:22" ht="14.5" hidden="1" x14ac:dyDescent="0.35">
      <c r="A1620" s="857" t="s">
        <v>1021</v>
      </c>
      <c r="B1620" s="751" t="s">
        <v>1014</v>
      </c>
      <c r="C1620" s="227"/>
      <c r="D1620" s="857" t="s">
        <v>914</v>
      </c>
      <c r="E1620" s="10"/>
      <c r="F1620" s="100"/>
      <c r="G1620" s="10"/>
      <c r="H1620" s="10"/>
      <c r="I1620" s="858">
        <v>44.72</v>
      </c>
      <c r="J1620" s="10"/>
      <c r="K1620" s="10"/>
      <c r="L1620" s="63">
        <f>'MD Rates'!C118</f>
        <v>44.72</v>
      </c>
      <c r="M1620" s="10"/>
      <c r="N1620" s="10"/>
      <c r="O1620" s="221">
        <v>43700</v>
      </c>
      <c r="P1620" s="927" t="s">
        <v>548</v>
      </c>
      <c r="Q1620" s="10"/>
      <c r="R1620" s="221">
        <v>43556</v>
      </c>
      <c r="S1620" s="828"/>
      <c r="T1620" s="64"/>
      <c r="U1620" s="64"/>
      <c r="V1620" s="64"/>
    </row>
    <row r="1621" spans="1:22" ht="14.5" hidden="1" x14ac:dyDescent="0.35">
      <c r="A1621" s="857" t="s">
        <v>1021</v>
      </c>
      <c r="B1621" s="751" t="s">
        <v>1014</v>
      </c>
      <c r="C1621" s="227"/>
      <c r="D1621" s="857" t="s">
        <v>916</v>
      </c>
      <c r="E1621" s="10"/>
      <c r="F1621" s="100"/>
      <c r="G1621" s="10"/>
      <c r="H1621" s="10"/>
      <c r="I1621" s="857">
        <v>56.68</v>
      </c>
      <c r="J1621" s="10"/>
      <c r="K1621" s="10"/>
      <c r="L1621" s="63">
        <f>'MD Rates'!C119</f>
        <v>56.68</v>
      </c>
      <c r="M1621" s="10"/>
      <c r="N1621" s="10"/>
      <c r="O1621" s="221">
        <v>43700</v>
      </c>
      <c r="P1621" s="927" t="s">
        <v>548</v>
      </c>
      <c r="Q1621" s="10"/>
      <c r="R1621" s="221">
        <v>43556</v>
      </c>
      <c r="S1621" s="828"/>
      <c r="T1621" s="64"/>
      <c r="U1621" s="64"/>
      <c r="V1621" s="64"/>
    </row>
    <row r="1622" spans="1:22" ht="14.5" hidden="1" x14ac:dyDescent="0.35">
      <c r="A1622" s="857" t="s">
        <v>1021</v>
      </c>
      <c r="B1622" s="751" t="s">
        <v>1014</v>
      </c>
      <c r="C1622" s="227"/>
      <c r="D1622" s="857" t="s">
        <v>918</v>
      </c>
      <c r="E1622" s="10"/>
      <c r="F1622" s="100"/>
      <c r="G1622" s="10"/>
      <c r="H1622" s="10"/>
      <c r="I1622" s="857">
        <v>56.68</v>
      </c>
      <c r="J1622" s="10"/>
      <c r="K1622" s="10"/>
      <c r="L1622" s="63">
        <f>'MD Rates'!C119</f>
        <v>56.68</v>
      </c>
      <c r="M1622" s="10"/>
      <c r="N1622" s="10"/>
      <c r="O1622" s="221">
        <v>43700</v>
      </c>
      <c r="P1622" s="927" t="s">
        <v>548</v>
      </c>
      <c r="Q1622" s="10"/>
      <c r="R1622" s="221">
        <v>43556</v>
      </c>
      <c r="S1622" s="828"/>
      <c r="T1622" s="64"/>
      <c r="U1622" s="64"/>
      <c r="V1622" s="64"/>
    </row>
    <row r="1623" spans="1:22" ht="14.5" hidden="1" x14ac:dyDescent="0.35">
      <c r="A1623" s="857" t="s">
        <v>1021</v>
      </c>
      <c r="B1623" s="751" t="s">
        <v>1014</v>
      </c>
      <c r="C1623" s="227"/>
      <c r="D1623" s="857" t="s">
        <v>920</v>
      </c>
      <c r="E1623" s="10"/>
      <c r="F1623" s="100"/>
      <c r="G1623" s="10"/>
      <c r="H1623" s="10"/>
      <c r="I1623" s="857">
        <v>56.68</v>
      </c>
      <c r="J1623" s="10"/>
      <c r="K1623" s="10"/>
      <c r="L1623" s="63">
        <f>'MD Rates'!C119</f>
        <v>56.68</v>
      </c>
      <c r="M1623" s="10"/>
      <c r="N1623" s="10"/>
      <c r="O1623" s="221">
        <v>43700</v>
      </c>
      <c r="P1623" s="927" t="s">
        <v>548</v>
      </c>
      <c r="Q1623" s="10"/>
      <c r="R1623" s="221">
        <v>43556</v>
      </c>
      <c r="S1623" s="828"/>
      <c r="T1623" s="64"/>
      <c r="U1623" s="64"/>
      <c r="V1623" s="64"/>
    </row>
    <row r="1624" spans="1:22" ht="14.5" hidden="1" x14ac:dyDescent="0.35">
      <c r="A1624" s="857" t="s">
        <v>1021</v>
      </c>
      <c r="B1624" s="751" t="s">
        <v>1014</v>
      </c>
      <c r="C1624" s="227"/>
      <c r="D1624" s="857" t="s">
        <v>922</v>
      </c>
      <c r="E1624" s="10"/>
      <c r="F1624" s="100"/>
      <c r="G1624" s="10"/>
      <c r="H1624" s="10"/>
      <c r="I1624" s="857">
        <v>65.010000000000005</v>
      </c>
      <c r="J1624" s="10"/>
      <c r="K1624" s="10"/>
      <c r="L1624" s="951">
        <f>'MD Rates'!C120</f>
        <v>65.010000000000005</v>
      </c>
      <c r="M1624" s="10"/>
      <c r="N1624" s="10"/>
      <c r="O1624" s="221">
        <f>IF(P1624="Yes",'MD Rates'!$H$1,R1624)</f>
        <v>44652</v>
      </c>
      <c r="P1624" s="11" t="str">
        <f t="shared" ref="P1624:P1626" si="218">IF(I1624&lt;&gt;L1624,"Yes","No")</f>
        <v>No</v>
      </c>
      <c r="Q1624" s="10"/>
      <c r="R1624" s="221">
        <v>44652</v>
      </c>
      <c r="S1624" s="828"/>
      <c r="T1624" s="64"/>
      <c r="U1624" s="64"/>
      <c r="V1624" s="64"/>
    </row>
    <row r="1625" spans="1:22" ht="14.5" hidden="1" x14ac:dyDescent="0.35">
      <c r="A1625" s="857" t="s">
        <v>1021</v>
      </c>
      <c r="B1625" s="751" t="s">
        <v>1014</v>
      </c>
      <c r="C1625" s="227"/>
      <c r="D1625" s="857" t="s">
        <v>924</v>
      </c>
      <c r="E1625" s="10"/>
      <c r="F1625" s="100"/>
      <c r="G1625" s="10"/>
      <c r="H1625" s="10"/>
      <c r="I1625" s="857">
        <v>65.010000000000005</v>
      </c>
      <c r="J1625" s="10"/>
      <c r="K1625" s="10"/>
      <c r="L1625" s="951">
        <f>'MD Rates'!C120</f>
        <v>65.010000000000005</v>
      </c>
      <c r="M1625" s="10"/>
      <c r="N1625" s="10"/>
      <c r="O1625" s="221">
        <f>IF(P1625="Yes",'MD Rates'!$H$1,R1625)</f>
        <v>44652</v>
      </c>
      <c r="P1625" s="11" t="str">
        <f t="shared" si="218"/>
        <v>No</v>
      </c>
      <c r="Q1625" s="10"/>
      <c r="R1625" s="221">
        <v>44652</v>
      </c>
      <c r="S1625" s="828"/>
      <c r="T1625" s="64"/>
      <c r="U1625" s="64"/>
      <c r="V1625" s="64"/>
    </row>
    <row r="1626" spans="1:22" ht="14.5" hidden="1" x14ac:dyDescent="0.35">
      <c r="A1626" s="857" t="s">
        <v>1021</v>
      </c>
      <c r="B1626" s="751" t="s">
        <v>1014</v>
      </c>
      <c r="C1626" s="227"/>
      <c r="D1626" s="857" t="s">
        <v>926</v>
      </c>
      <c r="E1626" s="10"/>
      <c r="F1626" s="100"/>
      <c r="G1626" s="10"/>
      <c r="H1626" s="10"/>
      <c r="I1626" s="857">
        <v>65.010000000000005</v>
      </c>
      <c r="J1626" s="10"/>
      <c r="K1626" s="10"/>
      <c r="L1626" s="951">
        <f>'MD Rates'!C120</f>
        <v>65.010000000000005</v>
      </c>
      <c r="M1626" s="10"/>
      <c r="N1626" s="10"/>
      <c r="O1626" s="221">
        <f>IF(P1626="Yes",'MD Rates'!$H$1,R1626)</f>
        <v>44652</v>
      </c>
      <c r="P1626" s="11" t="str">
        <f t="shared" si="218"/>
        <v>No</v>
      </c>
      <c r="Q1626" s="10"/>
      <c r="R1626" s="221">
        <v>44652</v>
      </c>
      <c r="S1626" s="828"/>
      <c r="T1626" s="64"/>
      <c r="U1626" s="64"/>
      <c r="V1626" s="64"/>
    </row>
    <row r="1627" spans="1:22" ht="14.5" hidden="1" x14ac:dyDescent="0.35">
      <c r="A1627" s="857" t="s">
        <v>1021</v>
      </c>
      <c r="B1627" s="751" t="s">
        <v>1014</v>
      </c>
      <c r="C1627" s="227"/>
      <c r="D1627" s="857" t="s">
        <v>932</v>
      </c>
      <c r="E1627" s="10"/>
      <c r="F1627" s="100"/>
      <c r="G1627" s="10"/>
      <c r="H1627" s="10"/>
      <c r="I1627" s="857">
        <v>56.68</v>
      </c>
      <c r="J1627" s="10"/>
      <c r="K1627" s="10"/>
      <c r="L1627" s="63">
        <f>'MD Rates'!C119</f>
        <v>56.68</v>
      </c>
      <c r="M1627" s="10"/>
      <c r="N1627" s="10"/>
      <c r="O1627" s="221">
        <v>43700</v>
      </c>
      <c r="P1627" s="927" t="s">
        <v>548</v>
      </c>
      <c r="Q1627" s="10"/>
      <c r="R1627" s="221">
        <v>43556</v>
      </c>
      <c r="S1627" s="828"/>
      <c r="T1627" s="64"/>
      <c r="U1627" s="64"/>
      <c r="V1627" s="64"/>
    </row>
    <row r="1628" spans="1:22" ht="14.5" hidden="1" x14ac:dyDescent="0.35">
      <c r="A1628" s="857" t="s">
        <v>1021</v>
      </c>
      <c r="B1628" s="751" t="s">
        <v>1014</v>
      </c>
      <c r="C1628" s="227"/>
      <c r="D1628" s="857" t="s">
        <v>934</v>
      </c>
      <c r="E1628" s="10"/>
      <c r="F1628" s="100"/>
      <c r="G1628" s="10"/>
      <c r="H1628" s="10"/>
      <c r="I1628" s="857">
        <v>56.68</v>
      </c>
      <c r="J1628" s="10"/>
      <c r="K1628" s="10"/>
      <c r="L1628" s="63">
        <f>'MD Rates'!C119</f>
        <v>56.68</v>
      </c>
      <c r="M1628" s="10"/>
      <c r="N1628" s="10"/>
      <c r="O1628" s="221">
        <v>43700</v>
      </c>
      <c r="P1628" s="927" t="s">
        <v>548</v>
      </c>
      <c r="Q1628" s="10"/>
      <c r="R1628" s="221">
        <v>43556</v>
      </c>
      <c r="S1628" s="828"/>
      <c r="T1628" s="64"/>
      <c r="U1628" s="64"/>
      <c r="V1628" s="64"/>
    </row>
    <row r="1629" spans="1:22" ht="14.5" hidden="1" x14ac:dyDescent="0.35">
      <c r="A1629" s="857" t="s">
        <v>1021</v>
      </c>
      <c r="B1629" s="751" t="s">
        <v>1014</v>
      </c>
      <c r="C1629" s="227"/>
      <c r="D1629" s="857" t="s">
        <v>936</v>
      </c>
      <c r="E1629" s="10"/>
      <c r="F1629" s="100"/>
      <c r="G1629" s="10"/>
      <c r="H1629" s="10"/>
      <c r="I1629" s="857">
        <v>56.68</v>
      </c>
      <c r="J1629" s="10"/>
      <c r="K1629" s="10"/>
      <c r="L1629" s="63">
        <f>'MD Rates'!C119</f>
        <v>56.68</v>
      </c>
      <c r="M1629" s="10"/>
      <c r="N1629" s="10"/>
      <c r="O1629" s="221">
        <v>43700</v>
      </c>
      <c r="P1629" s="927" t="s">
        <v>548</v>
      </c>
      <c r="Q1629" s="10"/>
      <c r="R1629" s="221">
        <v>43556</v>
      </c>
      <c r="S1629" s="828"/>
      <c r="T1629" s="64"/>
      <c r="U1629" s="64"/>
      <c r="V1629" s="64"/>
    </row>
    <row r="1630" spans="1:22" ht="14.5" hidden="1" x14ac:dyDescent="0.35">
      <c r="A1630" s="857" t="s">
        <v>1021</v>
      </c>
      <c r="B1630" s="751" t="s">
        <v>1014</v>
      </c>
      <c r="C1630" s="227"/>
      <c r="D1630" s="857" t="s">
        <v>938</v>
      </c>
      <c r="E1630" s="10"/>
      <c r="F1630" s="100"/>
      <c r="G1630" s="10"/>
      <c r="H1630" s="10"/>
      <c r="I1630" s="857">
        <v>56.68</v>
      </c>
      <c r="J1630" s="10"/>
      <c r="K1630" s="10"/>
      <c r="L1630" s="63">
        <f>'MD Rates'!C119</f>
        <v>56.68</v>
      </c>
      <c r="M1630" s="10"/>
      <c r="N1630" s="10"/>
      <c r="O1630" s="221">
        <v>43700</v>
      </c>
      <c r="P1630" s="927" t="s">
        <v>548</v>
      </c>
      <c r="Q1630" s="10"/>
      <c r="R1630" s="221">
        <v>43556</v>
      </c>
      <c r="S1630" s="828"/>
      <c r="T1630" s="64"/>
      <c r="U1630" s="64"/>
      <c r="V1630" s="64"/>
    </row>
    <row r="1631" spans="1:22" ht="14.5" hidden="1" x14ac:dyDescent="0.35">
      <c r="A1631" s="857" t="s">
        <v>1021</v>
      </c>
      <c r="B1631" s="751" t="s">
        <v>1014</v>
      </c>
      <c r="C1631" s="227"/>
      <c r="D1631" s="857" t="s">
        <v>940</v>
      </c>
      <c r="E1631" s="10"/>
      <c r="F1631" s="100"/>
      <c r="G1631" s="10"/>
      <c r="H1631" s="10"/>
      <c r="I1631" s="857">
        <v>56.68</v>
      </c>
      <c r="J1631" s="10"/>
      <c r="K1631" s="10"/>
      <c r="L1631" s="63">
        <f>'MD Rates'!C119</f>
        <v>56.68</v>
      </c>
      <c r="M1631" s="10"/>
      <c r="N1631" s="10"/>
      <c r="O1631" s="221">
        <v>43700</v>
      </c>
      <c r="P1631" s="927" t="s">
        <v>548</v>
      </c>
      <c r="Q1631" s="10"/>
      <c r="R1631" s="221">
        <v>43556</v>
      </c>
      <c r="S1631" s="828"/>
      <c r="T1631" s="64"/>
      <c r="U1631" s="64"/>
      <c r="V1631" s="64"/>
    </row>
    <row r="1632" spans="1:22" ht="14.5" hidden="1" x14ac:dyDescent="0.35">
      <c r="A1632" s="857" t="s">
        <v>1021</v>
      </c>
      <c r="B1632" s="751" t="s">
        <v>1014</v>
      </c>
      <c r="C1632" s="227"/>
      <c r="D1632" s="857" t="s">
        <v>942</v>
      </c>
      <c r="E1632" s="10"/>
      <c r="F1632" s="100"/>
      <c r="G1632" s="10"/>
      <c r="H1632" s="10"/>
      <c r="I1632" s="857">
        <v>65.010000000000005</v>
      </c>
      <c r="J1632" s="10"/>
      <c r="K1632" s="10"/>
      <c r="L1632" s="951">
        <f>'MD Rates'!C120</f>
        <v>65.010000000000005</v>
      </c>
      <c r="M1632" s="10"/>
      <c r="N1632" s="10"/>
      <c r="O1632" s="221">
        <f>IF(P1632="Yes",'MD Rates'!$H$1,R1632)</f>
        <v>44652</v>
      </c>
      <c r="P1632" s="11" t="str">
        <f t="shared" ref="P1632:P1634" si="219">IF(I1632&lt;&gt;L1632,"Yes","No")</f>
        <v>No</v>
      </c>
      <c r="Q1632" s="10"/>
      <c r="R1632" s="221">
        <v>44652</v>
      </c>
      <c r="S1632" s="828"/>
      <c r="T1632" s="64"/>
      <c r="U1632" s="64"/>
      <c r="V1632" s="64"/>
    </row>
    <row r="1633" spans="1:22" ht="14.5" hidden="1" x14ac:dyDescent="0.35">
      <c r="A1633" s="857" t="s">
        <v>1021</v>
      </c>
      <c r="B1633" s="751" t="s">
        <v>1014</v>
      </c>
      <c r="C1633" s="227"/>
      <c r="D1633" s="857" t="s">
        <v>944</v>
      </c>
      <c r="E1633" s="10"/>
      <c r="F1633" s="100"/>
      <c r="G1633" s="10"/>
      <c r="H1633" s="10"/>
      <c r="I1633" s="857">
        <v>65.010000000000005</v>
      </c>
      <c r="J1633" s="10"/>
      <c r="K1633" s="10"/>
      <c r="L1633" s="951">
        <f>'MD Rates'!C120</f>
        <v>65.010000000000005</v>
      </c>
      <c r="M1633" s="10"/>
      <c r="N1633" s="10"/>
      <c r="O1633" s="221">
        <f>IF(P1633="Yes",'MD Rates'!$H$1,R1633)</f>
        <v>44652</v>
      </c>
      <c r="P1633" s="11" t="str">
        <f t="shared" si="219"/>
        <v>No</v>
      </c>
      <c r="Q1633" s="10"/>
      <c r="R1633" s="221">
        <v>44652</v>
      </c>
      <c r="S1633" s="828"/>
      <c r="T1633" s="64"/>
      <c r="U1633" s="64"/>
      <c r="V1633" s="64"/>
    </row>
    <row r="1634" spans="1:22" ht="14.5" hidden="1" x14ac:dyDescent="0.35">
      <c r="A1634" s="857" t="s">
        <v>1021</v>
      </c>
      <c r="B1634" s="751" t="s">
        <v>1014</v>
      </c>
      <c r="C1634" s="227"/>
      <c r="D1634" s="857" t="s">
        <v>946</v>
      </c>
      <c r="E1634" s="10"/>
      <c r="F1634" s="100"/>
      <c r="G1634" s="10"/>
      <c r="H1634" s="10"/>
      <c r="I1634" s="857">
        <v>65.010000000000005</v>
      </c>
      <c r="J1634" s="10"/>
      <c r="K1634" s="10"/>
      <c r="L1634" s="951">
        <f>'MD Rates'!C120</f>
        <v>65.010000000000005</v>
      </c>
      <c r="M1634" s="10"/>
      <c r="N1634" s="10"/>
      <c r="O1634" s="221">
        <f>IF(P1634="Yes",'MD Rates'!$H$1,R1634)</f>
        <v>44652</v>
      </c>
      <c r="P1634" s="11" t="str">
        <f t="shared" si="219"/>
        <v>No</v>
      </c>
      <c r="Q1634" s="10"/>
      <c r="R1634" s="221">
        <v>44652</v>
      </c>
      <c r="S1634" s="828"/>
      <c r="T1634" s="64"/>
      <c r="U1634" s="64"/>
      <c r="V1634" s="64"/>
    </row>
    <row r="1635" spans="1:22" ht="14.5" hidden="1" x14ac:dyDescent="0.35">
      <c r="A1635" s="857" t="s">
        <v>1021</v>
      </c>
      <c r="B1635" s="751" t="s">
        <v>1014</v>
      </c>
      <c r="C1635" s="227"/>
      <c r="D1635" s="857" t="s">
        <v>219</v>
      </c>
      <c r="E1635" s="10"/>
      <c r="F1635" s="100"/>
      <c r="G1635" s="10"/>
      <c r="H1635" s="10"/>
      <c r="I1635" s="858">
        <v>32.64</v>
      </c>
      <c r="J1635" s="10"/>
      <c r="K1635" s="10"/>
      <c r="L1635" s="63">
        <f>'MD Rates'!C116</f>
        <v>32.64</v>
      </c>
      <c r="M1635" s="10"/>
      <c r="N1635" s="10"/>
      <c r="O1635" s="221">
        <v>43700</v>
      </c>
      <c r="P1635" s="927" t="s">
        <v>548</v>
      </c>
      <c r="Q1635" s="10"/>
      <c r="R1635" s="221">
        <v>43556</v>
      </c>
      <c r="S1635" s="828"/>
      <c r="T1635" s="64"/>
      <c r="U1635" s="64"/>
      <c r="V1635" s="64"/>
    </row>
    <row r="1636" spans="1:22" ht="14.5" hidden="1" x14ac:dyDescent="0.35">
      <c r="A1636" s="857" t="s">
        <v>1021</v>
      </c>
      <c r="B1636" s="751" t="s">
        <v>1014</v>
      </c>
      <c r="C1636" s="227"/>
      <c r="D1636" s="857" t="s">
        <v>219</v>
      </c>
      <c r="E1636" s="10"/>
      <c r="F1636" s="100"/>
      <c r="G1636" s="10"/>
      <c r="H1636" s="10"/>
      <c r="I1636" s="857">
        <v>37.79</v>
      </c>
      <c r="J1636" s="10"/>
      <c r="K1636" s="10"/>
      <c r="L1636" s="63">
        <f>'MD Rates'!C117</f>
        <v>37.79</v>
      </c>
      <c r="M1636" s="10"/>
      <c r="N1636" s="10"/>
      <c r="O1636" s="221">
        <v>43700</v>
      </c>
      <c r="P1636" s="927" t="s">
        <v>548</v>
      </c>
      <c r="Q1636" s="10"/>
      <c r="R1636" s="221">
        <v>43556</v>
      </c>
      <c r="S1636" s="828"/>
      <c r="T1636" s="64"/>
      <c r="U1636" s="64"/>
      <c r="V1636" s="64"/>
    </row>
    <row r="1637" spans="1:22" ht="14.5" hidden="1" x14ac:dyDescent="0.35">
      <c r="A1637" s="857" t="s">
        <v>1021</v>
      </c>
      <c r="B1637" s="751" t="s">
        <v>1014</v>
      </c>
      <c r="C1637" s="227"/>
      <c r="D1637" s="857" t="s">
        <v>219</v>
      </c>
      <c r="E1637" s="10"/>
      <c r="F1637" s="100"/>
      <c r="G1637" s="10"/>
      <c r="H1637" s="10"/>
      <c r="I1637" s="857">
        <v>44.72</v>
      </c>
      <c r="J1637" s="10"/>
      <c r="K1637" s="10"/>
      <c r="L1637" s="63">
        <f>'MD Rates'!C118</f>
        <v>44.72</v>
      </c>
      <c r="M1637" s="10"/>
      <c r="N1637" s="10"/>
      <c r="O1637" s="221">
        <v>43700</v>
      </c>
      <c r="P1637" s="927" t="s">
        <v>548</v>
      </c>
      <c r="Q1637" s="10"/>
      <c r="R1637" s="221">
        <v>43556</v>
      </c>
      <c r="S1637" s="828"/>
      <c r="T1637" s="64"/>
      <c r="U1637" s="64"/>
      <c r="V1637" s="64"/>
    </row>
    <row r="1638" spans="1:22" ht="14.5" hidden="1" x14ac:dyDescent="0.35">
      <c r="A1638" s="857" t="s">
        <v>1021</v>
      </c>
      <c r="B1638" s="751" t="s">
        <v>1014</v>
      </c>
      <c r="C1638" s="227"/>
      <c r="D1638" s="857" t="s">
        <v>219</v>
      </c>
      <c r="E1638" s="10"/>
      <c r="F1638" s="100"/>
      <c r="G1638" s="10"/>
      <c r="H1638" s="10"/>
      <c r="I1638" s="857">
        <v>56.68</v>
      </c>
      <c r="J1638" s="10"/>
      <c r="K1638" s="10"/>
      <c r="L1638" s="63">
        <f>'MD Rates'!C119</f>
        <v>56.68</v>
      </c>
      <c r="M1638" s="10"/>
      <c r="N1638" s="10"/>
      <c r="O1638" s="221">
        <v>43700</v>
      </c>
      <c r="P1638" s="927" t="s">
        <v>548</v>
      </c>
      <c r="Q1638" s="10"/>
      <c r="R1638" s="221">
        <v>43556</v>
      </c>
      <c r="S1638" s="828"/>
      <c r="T1638" s="64"/>
      <c r="U1638" s="64"/>
      <c r="V1638" s="64"/>
    </row>
    <row r="1639" spans="1:22" x14ac:dyDescent="0.25">
      <c r="A1639" s="100" t="s">
        <v>19</v>
      </c>
      <c r="B1639" s="682" t="s">
        <v>1014</v>
      </c>
      <c r="C1639" s="225" t="s">
        <v>778</v>
      </c>
      <c r="D1639" s="10"/>
      <c r="E1639" s="10"/>
      <c r="F1639" s="100" t="s">
        <v>20</v>
      </c>
      <c r="G1639" s="10"/>
      <c r="H1639" s="10"/>
      <c r="I1639" s="63">
        <v>4.1399999999999997</v>
      </c>
      <c r="J1639" s="10"/>
      <c r="K1639" s="10"/>
      <c r="L1639" s="262">
        <f>'MD Rates'!G438</f>
        <v>4.33</v>
      </c>
      <c r="M1639" s="10"/>
      <c r="N1639" s="10"/>
      <c r="O1639" s="221">
        <f>IF(P1639="Yes",'MD Rates'!$H$1,R1639)</f>
        <v>44652</v>
      </c>
      <c r="P1639" s="11" t="str">
        <f t="shared" si="215"/>
        <v>Yes</v>
      </c>
      <c r="R1639" s="256">
        <v>44287</v>
      </c>
      <c r="T1639" s="64"/>
      <c r="U1639" s="64"/>
      <c r="V1639" s="64"/>
    </row>
    <row r="1640" spans="1:22" x14ac:dyDescent="0.25">
      <c r="A1640" s="100" t="s">
        <v>21</v>
      </c>
      <c r="B1640" s="682" t="s">
        <v>1014</v>
      </c>
      <c r="C1640" s="225" t="s">
        <v>778</v>
      </c>
      <c r="D1640" s="10"/>
      <c r="E1640" s="10"/>
      <c r="F1640" s="100" t="s">
        <v>22</v>
      </c>
      <c r="G1640" s="10"/>
      <c r="H1640" s="10"/>
      <c r="I1640" s="10">
        <v>25.08</v>
      </c>
      <c r="J1640" s="10"/>
      <c r="K1640" s="10"/>
      <c r="L1640" s="262">
        <f>'MD Rates'!H503</f>
        <v>26.2</v>
      </c>
      <c r="M1640" s="10"/>
      <c r="N1640" s="10"/>
      <c r="O1640" s="221">
        <f>IF(P1640="Yes",'MD Rates'!$H$1,R1640)</f>
        <v>44652</v>
      </c>
      <c r="P1640" s="11" t="str">
        <f t="shared" si="215"/>
        <v>Yes</v>
      </c>
      <c r="R1640" s="256">
        <v>44287</v>
      </c>
      <c r="T1640" s="64"/>
      <c r="U1640" s="64"/>
      <c r="V1640" s="64"/>
    </row>
    <row r="1641" spans="1:22" x14ac:dyDescent="0.25">
      <c r="A1641" s="227" t="s">
        <v>21</v>
      </c>
      <c r="B1641" s="682" t="s">
        <v>1014</v>
      </c>
      <c r="C1641" s="107" t="s">
        <v>779</v>
      </c>
      <c r="F1641" s="100" t="s">
        <v>22</v>
      </c>
      <c r="G1641" s="10"/>
      <c r="H1641" s="10"/>
      <c r="I1641" s="10">
        <v>25.08</v>
      </c>
      <c r="J1641" s="10"/>
      <c r="K1641" s="10"/>
      <c r="L1641" s="262">
        <f>L1640</f>
        <v>26.2</v>
      </c>
      <c r="M1641" s="10"/>
      <c r="N1641" s="10"/>
      <c r="O1641" s="221">
        <f>IF(P1641="Yes",'MD Rates'!$H$1,R1641)</f>
        <v>44652</v>
      </c>
      <c r="P1641" s="11" t="str">
        <f t="shared" si="215"/>
        <v>Yes</v>
      </c>
      <c r="R1641" s="256">
        <v>44287</v>
      </c>
      <c r="T1641" s="64"/>
      <c r="U1641" s="64"/>
      <c r="V1641" s="64"/>
    </row>
    <row r="1642" spans="1:22" x14ac:dyDescent="0.25">
      <c r="A1642" s="227" t="s">
        <v>1129</v>
      </c>
      <c r="B1642" s="682" t="s">
        <v>1014</v>
      </c>
      <c r="C1642" s="107" t="s">
        <v>778</v>
      </c>
      <c r="F1642" s="100" t="s">
        <v>22</v>
      </c>
      <c r="G1642" s="10"/>
      <c r="H1642" s="10"/>
      <c r="I1642" s="10">
        <v>25.08</v>
      </c>
      <c r="J1642" s="10"/>
      <c r="K1642" s="10"/>
      <c r="L1642" s="262">
        <f>L1640</f>
        <v>26.2</v>
      </c>
      <c r="M1642" s="10"/>
      <c r="N1642" s="10"/>
      <c r="O1642" s="221">
        <f>IF(P1642="Yes",'MD Rates'!$H$1,R1642)</f>
        <v>44652</v>
      </c>
      <c r="P1642" s="11" t="str">
        <f t="shared" si="215"/>
        <v>Yes</v>
      </c>
      <c r="Q1642" s="256">
        <v>42826</v>
      </c>
      <c r="R1642" s="256">
        <v>44287</v>
      </c>
      <c r="T1642" s="64"/>
      <c r="U1642" s="64"/>
      <c r="V1642" s="64"/>
    </row>
    <row r="1643" spans="1:22" x14ac:dyDescent="0.25">
      <c r="A1643" s="227" t="s">
        <v>1129</v>
      </c>
      <c r="B1643" s="682" t="s">
        <v>1014</v>
      </c>
      <c r="C1643" s="107" t="s">
        <v>779</v>
      </c>
      <c r="F1643" s="100" t="s">
        <v>22</v>
      </c>
      <c r="G1643" s="10"/>
      <c r="H1643" s="10"/>
      <c r="I1643" s="10">
        <v>25.08</v>
      </c>
      <c r="J1643" s="10"/>
      <c r="K1643" s="10"/>
      <c r="L1643" s="262">
        <f t="shared" ref="L1643" si="220">L1642</f>
        <v>26.2</v>
      </c>
      <c r="M1643" s="10"/>
      <c r="N1643" s="10"/>
      <c r="O1643" s="221">
        <f>IF(P1643="Yes",'MD Rates'!$H$1,R1643)</f>
        <v>44652</v>
      </c>
      <c r="P1643" s="11" t="str">
        <f t="shared" si="215"/>
        <v>Yes</v>
      </c>
      <c r="Q1643" s="256">
        <v>42826</v>
      </c>
      <c r="R1643" s="256">
        <v>44287</v>
      </c>
      <c r="T1643" s="64"/>
      <c r="U1643" s="64"/>
      <c r="V1643" s="64"/>
    </row>
    <row r="1644" spans="1:22" x14ac:dyDescent="0.25">
      <c r="A1644" s="100" t="s">
        <v>23</v>
      </c>
      <c r="B1644" s="682" t="s">
        <v>1014</v>
      </c>
      <c r="C1644" s="225" t="s">
        <v>778</v>
      </c>
      <c r="D1644" s="100" t="s">
        <v>393</v>
      </c>
      <c r="E1644" s="10"/>
      <c r="F1644" s="100" t="s">
        <v>692</v>
      </c>
      <c r="G1644" s="10"/>
      <c r="H1644" s="10"/>
      <c r="I1644" s="10">
        <v>222.9</v>
      </c>
      <c r="J1644" s="10"/>
      <c r="K1644" s="10"/>
      <c r="L1644" s="262">
        <f>'MD Rates'!H510</f>
        <v>232.93</v>
      </c>
      <c r="M1644" s="10"/>
      <c r="N1644" s="10"/>
      <c r="O1644" s="221">
        <f>IF(P1644="Yes",'MD Rates'!$H$1,R1644)</f>
        <v>44652</v>
      </c>
      <c r="P1644" s="11" t="str">
        <f t="shared" ref="P1644:P1653" si="221">IF(I1644&lt;&gt;L1644,"Yes","No")</f>
        <v>Yes</v>
      </c>
      <c r="R1644" s="256">
        <v>44287</v>
      </c>
      <c r="T1644" s="64"/>
      <c r="U1644" s="64"/>
      <c r="V1644" s="64"/>
    </row>
    <row r="1645" spans="1:22" x14ac:dyDescent="0.25">
      <c r="A1645" s="100" t="s">
        <v>23</v>
      </c>
      <c r="B1645" s="682" t="s">
        <v>1014</v>
      </c>
      <c r="C1645" s="225" t="s">
        <v>778</v>
      </c>
      <c r="D1645" s="100" t="s">
        <v>393</v>
      </c>
      <c r="E1645" s="10"/>
      <c r="F1645" s="100" t="s">
        <v>694</v>
      </c>
      <c r="G1645" s="10"/>
      <c r="H1645" s="10"/>
      <c r="I1645" s="63">
        <v>111.46</v>
      </c>
      <c r="J1645" s="10"/>
      <c r="K1645" s="10"/>
      <c r="L1645" s="262">
        <f>'MD Rates'!H511</f>
        <v>116.47</v>
      </c>
      <c r="M1645" s="10"/>
      <c r="N1645" s="10"/>
      <c r="O1645" s="221">
        <f>IF(P1645="Yes",'MD Rates'!$H$1,R1645)</f>
        <v>44652</v>
      </c>
      <c r="P1645" s="11" t="str">
        <f t="shared" si="221"/>
        <v>Yes</v>
      </c>
      <c r="R1645" s="256">
        <v>44287</v>
      </c>
      <c r="T1645" s="64"/>
      <c r="U1645" s="64"/>
      <c r="V1645" s="64"/>
    </row>
    <row r="1646" spans="1:22" x14ac:dyDescent="0.25">
      <c r="A1646" s="100" t="s">
        <v>23</v>
      </c>
      <c r="B1646" s="682" t="s">
        <v>1014</v>
      </c>
      <c r="C1646" s="225" t="s">
        <v>778</v>
      </c>
      <c r="D1646" s="100" t="s">
        <v>781</v>
      </c>
      <c r="E1646" s="10"/>
      <c r="F1646" s="100" t="s">
        <v>692</v>
      </c>
      <c r="G1646" s="10"/>
      <c r="H1646" s="10"/>
      <c r="I1646" s="10">
        <v>222.9</v>
      </c>
      <c r="J1646" s="10"/>
      <c r="K1646" s="10"/>
      <c r="L1646" s="262">
        <f t="shared" ref="L1646:L1653" si="222">L1644</f>
        <v>232.93</v>
      </c>
      <c r="M1646" s="10"/>
      <c r="N1646" s="10"/>
      <c r="O1646" s="221">
        <f>IF(P1646="Yes",'MD Rates'!$H$1,R1646)</f>
        <v>44652</v>
      </c>
      <c r="P1646" s="11" t="str">
        <f t="shared" si="221"/>
        <v>Yes</v>
      </c>
      <c r="R1646" s="256">
        <v>44287</v>
      </c>
      <c r="T1646" s="64"/>
      <c r="U1646" s="64"/>
      <c r="V1646" s="64"/>
    </row>
    <row r="1647" spans="1:22" x14ac:dyDescent="0.25">
      <c r="A1647" s="100" t="s">
        <v>23</v>
      </c>
      <c r="B1647" s="682" t="s">
        <v>1014</v>
      </c>
      <c r="C1647" s="225" t="s">
        <v>778</v>
      </c>
      <c r="D1647" s="100" t="s">
        <v>781</v>
      </c>
      <c r="E1647" s="10"/>
      <c r="F1647" s="100" t="s">
        <v>694</v>
      </c>
      <c r="G1647" s="10"/>
      <c r="H1647" s="10"/>
      <c r="I1647" s="63">
        <v>111.46</v>
      </c>
      <c r="J1647" s="10"/>
      <c r="K1647" s="10"/>
      <c r="L1647" s="262">
        <f t="shared" si="222"/>
        <v>116.47</v>
      </c>
      <c r="M1647" s="10"/>
      <c r="N1647" s="10"/>
      <c r="O1647" s="221">
        <f>IF(P1647="Yes",'MD Rates'!$H$1,R1647)</f>
        <v>44652</v>
      </c>
      <c r="P1647" s="11" t="str">
        <f t="shared" si="221"/>
        <v>Yes</v>
      </c>
      <c r="R1647" s="256">
        <v>44287</v>
      </c>
      <c r="T1647" s="64"/>
      <c r="U1647" s="64"/>
      <c r="V1647" s="64"/>
    </row>
    <row r="1648" spans="1:22" x14ac:dyDescent="0.25">
      <c r="A1648" s="100" t="s">
        <v>23</v>
      </c>
      <c r="B1648" s="682" t="s">
        <v>1014</v>
      </c>
      <c r="C1648" s="225" t="s">
        <v>778</v>
      </c>
      <c r="D1648" s="100" t="s">
        <v>782</v>
      </c>
      <c r="E1648" s="10"/>
      <c r="F1648" s="100" t="s">
        <v>692</v>
      </c>
      <c r="G1648" s="10"/>
      <c r="H1648" s="10"/>
      <c r="I1648" s="10">
        <v>222.9</v>
      </c>
      <c r="J1648" s="10"/>
      <c r="K1648" s="10"/>
      <c r="L1648" s="262">
        <f t="shared" si="222"/>
        <v>232.93</v>
      </c>
      <c r="M1648" s="10"/>
      <c r="N1648" s="10"/>
      <c r="O1648" s="221">
        <f>IF(P1648="Yes",'MD Rates'!$H$1,R1648)</f>
        <v>44652</v>
      </c>
      <c r="P1648" s="11" t="str">
        <f t="shared" si="221"/>
        <v>Yes</v>
      </c>
      <c r="R1648" s="256">
        <v>44287</v>
      </c>
      <c r="T1648" s="64"/>
      <c r="U1648" s="64"/>
      <c r="V1648" s="64"/>
    </row>
    <row r="1649" spans="1:22" x14ac:dyDescent="0.25">
      <c r="A1649" s="100" t="s">
        <v>23</v>
      </c>
      <c r="B1649" s="682" t="s">
        <v>1014</v>
      </c>
      <c r="C1649" s="225" t="s">
        <v>778</v>
      </c>
      <c r="D1649" s="100" t="s">
        <v>782</v>
      </c>
      <c r="E1649" s="10"/>
      <c r="F1649" s="100" t="s">
        <v>694</v>
      </c>
      <c r="G1649" s="10"/>
      <c r="H1649" s="10"/>
      <c r="I1649" s="63">
        <v>111.46</v>
      </c>
      <c r="J1649" s="10"/>
      <c r="K1649" s="10"/>
      <c r="L1649" s="262">
        <f t="shared" si="222"/>
        <v>116.47</v>
      </c>
      <c r="M1649" s="10"/>
      <c r="N1649" s="10"/>
      <c r="O1649" s="221">
        <f>IF(P1649="Yes",'MD Rates'!$H$1,R1649)</f>
        <v>44652</v>
      </c>
      <c r="P1649" s="11" t="str">
        <f t="shared" si="221"/>
        <v>Yes</v>
      </c>
      <c r="R1649" s="256">
        <v>44287</v>
      </c>
      <c r="T1649" s="64"/>
      <c r="U1649" s="64"/>
      <c r="V1649" s="64"/>
    </row>
    <row r="1650" spans="1:22" x14ac:dyDescent="0.25">
      <c r="A1650" s="100" t="s">
        <v>23</v>
      </c>
      <c r="B1650" s="682" t="s">
        <v>1014</v>
      </c>
      <c r="C1650" s="225" t="s">
        <v>778</v>
      </c>
      <c r="D1650" s="100" t="s">
        <v>783</v>
      </c>
      <c r="E1650" s="10"/>
      <c r="F1650" s="100" t="s">
        <v>692</v>
      </c>
      <c r="G1650" s="10"/>
      <c r="H1650" s="10"/>
      <c r="I1650" s="10">
        <v>222.9</v>
      </c>
      <c r="J1650" s="10"/>
      <c r="K1650" s="10"/>
      <c r="L1650" s="262">
        <f t="shared" si="222"/>
        <v>232.93</v>
      </c>
      <c r="M1650" s="10"/>
      <c r="N1650" s="10"/>
      <c r="O1650" s="221">
        <f>IF(P1650="Yes",'MD Rates'!$H$1,R1650)</f>
        <v>44652</v>
      </c>
      <c r="P1650" s="11" t="str">
        <f t="shared" si="221"/>
        <v>Yes</v>
      </c>
      <c r="R1650" s="256">
        <v>44287</v>
      </c>
      <c r="T1650" s="64"/>
      <c r="U1650" s="64"/>
      <c r="V1650" s="64"/>
    </row>
    <row r="1651" spans="1:22" x14ac:dyDescent="0.25">
      <c r="A1651" s="100" t="s">
        <v>23</v>
      </c>
      <c r="B1651" s="682" t="s">
        <v>1014</v>
      </c>
      <c r="C1651" s="225" t="s">
        <v>778</v>
      </c>
      <c r="D1651" s="100" t="s">
        <v>783</v>
      </c>
      <c r="E1651" s="10"/>
      <c r="F1651" s="100" t="s">
        <v>694</v>
      </c>
      <c r="G1651" s="10"/>
      <c r="H1651" s="10"/>
      <c r="I1651" s="63">
        <v>111.46</v>
      </c>
      <c r="J1651" s="10"/>
      <c r="K1651" s="10"/>
      <c r="L1651" s="262">
        <f t="shared" si="222"/>
        <v>116.47</v>
      </c>
      <c r="M1651" s="10"/>
      <c r="N1651" s="10"/>
      <c r="O1651" s="221">
        <f>IF(P1651="Yes",'MD Rates'!$H$1,R1651)</f>
        <v>44652</v>
      </c>
      <c r="P1651" s="11" t="str">
        <f t="shared" si="221"/>
        <v>Yes</v>
      </c>
      <c r="R1651" s="256">
        <v>44287</v>
      </c>
      <c r="T1651" s="64"/>
      <c r="U1651" s="64"/>
      <c r="V1651" s="64"/>
    </row>
    <row r="1652" spans="1:22" x14ac:dyDescent="0.25">
      <c r="A1652" s="227" t="s">
        <v>23</v>
      </c>
      <c r="B1652" s="682" t="s">
        <v>1014</v>
      </c>
      <c r="C1652" s="107" t="s">
        <v>779</v>
      </c>
      <c r="F1652" s="100" t="s">
        <v>692</v>
      </c>
      <c r="G1652" s="10"/>
      <c r="H1652" s="10"/>
      <c r="I1652" s="10">
        <v>222.9</v>
      </c>
      <c r="J1652" s="10"/>
      <c r="K1652" s="10"/>
      <c r="L1652" s="262">
        <f t="shared" si="222"/>
        <v>232.93</v>
      </c>
      <c r="M1652" s="10"/>
      <c r="N1652" s="10"/>
      <c r="O1652" s="221">
        <f>IF(P1652="Yes",'MD Rates'!$H$1,R1652)</f>
        <v>44652</v>
      </c>
      <c r="P1652" s="11" t="str">
        <f t="shared" si="221"/>
        <v>Yes</v>
      </c>
      <c r="R1652" s="256">
        <v>44287</v>
      </c>
      <c r="T1652" s="64"/>
      <c r="U1652" s="64"/>
      <c r="V1652" s="64"/>
    </row>
    <row r="1653" spans="1:22" x14ac:dyDescent="0.25">
      <c r="A1653" s="227" t="s">
        <v>23</v>
      </c>
      <c r="B1653" s="682" t="s">
        <v>1014</v>
      </c>
      <c r="C1653" s="107" t="s">
        <v>779</v>
      </c>
      <c r="F1653" s="100" t="s">
        <v>694</v>
      </c>
      <c r="G1653" s="10"/>
      <c r="H1653" s="10"/>
      <c r="I1653" s="63">
        <v>111.46</v>
      </c>
      <c r="J1653" s="10"/>
      <c r="K1653" s="10"/>
      <c r="L1653" s="262">
        <f t="shared" si="222"/>
        <v>116.47</v>
      </c>
      <c r="M1653" s="10"/>
      <c r="N1653" s="10"/>
      <c r="O1653" s="221">
        <f>IF(P1653="Yes",'MD Rates'!$H$1,R1653)</f>
        <v>44652</v>
      </c>
      <c r="P1653" s="11" t="str">
        <f t="shared" si="221"/>
        <v>Yes</v>
      </c>
      <c r="R1653" s="256">
        <v>44287</v>
      </c>
      <c r="T1653" s="64"/>
      <c r="U1653" s="64"/>
      <c r="V1653" s="64"/>
    </row>
    <row r="1654" spans="1:22" hidden="1" x14ac:dyDescent="0.25">
      <c r="A1654" s="104" t="s">
        <v>321</v>
      </c>
      <c r="B1654" s="682" t="s">
        <v>1014</v>
      </c>
      <c r="C1654" s="239" t="s">
        <v>777</v>
      </c>
      <c r="F1654" t="s">
        <v>164</v>
      </c>
      <c r="I1654" s="240">
        <v>2120</v>
      </c>
      <c r="J1654" s="220"/>
      <c r="K1654" s="220"/>
      <c r="L1654" s="624">
        <f>'MD Rates'!J373</f>
        <v>2120</v>
      </c>
      <c r="M1654" s="10"/>
      <c r="N1654" s="10"/>
      <c r="O1654" s="221">
        <f>IF(P1654="Yes",'MD Rates'!$H$1,R1654)</f>
        <v>43556</v>
      </c>
      <c r="P1654" s="809" t="str">
        <f t="shared" ref="P1654:P1655" si="223">IF(I1654&lt;&gt;L1654,"Yes","No")</f>
        <v>No</v>
      </c>
      <c r="R1654" s="256">
        <v>43556</v>
      </c>
      <c r="T1654" s="64"/>
      <c r="U1654" s="64"/>
      <c r="V1654" s="64"/>
    </row>
    <row r="1655" spans="1:22" hidden="1" x14ac:dyDescent="0.25">
      <c r="A1655" s="100" t="s">
        <v>322</v>
      </c>
      <c r="B1655" s="682" t="s">
        <v>1014</v>
      </c>
      <c r="C1655" s="239" t="s">
        <v>777</v>
      </c>
      <c r="F1655" t="s">
        <v>164</v>
      </c>
      <c r="I1655" s="240">
        <v>2120</v>
      </c>
      <c r="J1655" s="220"/>
      <c r="K1655" s="220"/>
      <c r="L1655" s="624">
        <f>'MD Rates'!J373</f>
        <v>2120</v>
      </c>
      <c r="M1655" s="10"/>
      <c r="N1655" s="10"/>
      <c r="O1655" s="221">
        <f>IF(P1655="Yes",'MD Rates'!$H$1,R1655)</f>
        <v>43556</v>
      </c>
      <c r="P1655" s="809" t="str">
        <f t="shared" si="223"/>
        <v>No</v>
      </c>
      <c r="R1655" s="256">
        <v>43556</v>
      </c>
      <c r="T1655" s="64"/>
      <c r="U1655" s="64"/>
      <c r="V1655" s="64"/>
    </row>
    <row r="1656" spans="1:22" ht="14.5" x14ac:dyDescent="0.35">
      <c r="I1656" s="557" t="s">
        <v>355</v>
      </c>
      <c r="S1656" s="941"/>
      <c r="T1656" s="64"/>
      <c r="U1656" s="64"/>
      <c r="V1656" s="64"/>
    </row>
    <row r="1657" spans="1:22" ht="14.5" x14ac:dyDescent="0.35">
      <c r="I1657" s="557" t="s">
        <v>355</v>
      </c>
    </row>
    <row r="1658" spans="1:22" ht="14.5" x14ac:dyDescent="0.35">
      <c r="I1658" s="557" t="s">
        <v>355</v>
      </c>
    </row>
    <row r="1659" spans="1:22" ht="14.5" x14ac:dyDescent="0.35">
      <c r="I1659" s="557" t="s">
        <v>355</v>
      </c>
    </row>
    <row r="1660" spans="1:22" ht="14.5" x14ac:dyDescent="0.35">
      <c r="I1660" s="557" t="s">
        <v>355</v>
      </c>
    </row>
    <row r="1661" spans="1:22" ht="14.5" x14ac:dyDescent="0.35">
      <c r="I1661" s="557" t="s">
        <v>355</v>
      </c>
    </row>
    <row r="1662" spans="1:22" ht="14.5" x14ac:dyDescent="0.35">
      <c r="I1662" s="557" t="s">
        <v>355</v>
      </c>
    </row>
    <row r="1663" spans="1:22" ht="14.5" x14ac:dyDescent="0.35">
      <c r="I1663" s="557" t="s">
        <v>355</v>
      </c>
    </row>
    <row r="1664" spans="1:22" ht="14.5" x14ac:dyDescent="0.35">
      <c r="I1664" s="557" t="s">
        <v>355</v>
      </c>
    </row>
    <row r="1665" spans="2:18" x14ac:dyDescent="0.25">
      <c r="B1665" s="10"/>
      <c r="C1665" s="806"/>
      <c r="D1665" s="10"/>
      <c r="E1665" s="10"/>
      <c r="F1665" s="10"/>
      <c r="G1665" s="10"/>
      <c r="H1665" s="10"/>
      <c r="I1665" s="10"/>
      <c r="J1665" s="10"/>
      <c r="K1665" s="10"/>
      <c r="L1665" s="10"/>
      <c r="M1665" s="10"/>
      <c r="N1665" s="10"/>
      <c r="Q1665" s="10"/>
      <c r="R1665" s="221"/>
    </row>
    <row r="1666" spans="2:18" x14ac:dyDescent="0.25">
      <c r="B1666" s="10"/>
      <c r="C1666" s="806"/>
      <c r="D1666" s="10"/>
      <c r="E1666" s="10"/>
      <c r="F1666" s="10"/>
      <c r="G1666" s="10"/>
      <c r="H1666" s="10"/>
      <c r="I1666" s="10"/>
      <c r="J1666" s="10"/>
      <c r="K1666" s="10"/>
      <c r="L1666" s="10"/>
      <c r="M1666" s="10"/>
      <c r="N1666" s="10"/>
      <c r="Q1666" s="10"/>
      <c r="R1666" s="221"/>
    </row>
    <row r="1667" spans="2:18" x14ac:dyDescent="0.25">
      <c r="B1667" s="10"/>
      <c r="C1667" s="806"/>
      <c r="D1667" s="10"/>
      <c r="E1667" s="10"/>
      <c r="F1667" s="10"/>
      <c r="G1667" s="10"/>
      <c r="H1667" s="10"/>
      <c r="I1667" s="10"/>
      <c r="J1667" s="10"/>
      <c r="K1667" s="10"/>
      <c r="L1667" s="10"/>
      <c r="M1667" s="10"/>
      <c r="N1667" s="10"/>
      <c r="Q1667" s="10"/>
      <c r="R1667" s="221"/>
    </row>
    <row r="1668" spans="2:18" x14ac:dyDescent="0.25">
      <c r="B1668" s="10"/>
      <c r="C1668" s="806"/>
      <c r="D1668" s="10"/>
      <c r="E1668" s="10"/>
      <c r="F1668" s="10"/>
      <c r="G1668" s="10"/>
      <c r="H1668" s="10"/>
      <c r="I1668" s="10"/>
      <c r="J1668" s="10"/>
      <c r="K1668" s="10"/>
      <c r="L1668" s="10"/>
      <c r="M1668" s="10"/>
      <c r="N1668" s="10"/>
      <c r="Q1668" s="10"/>
      <c r="R1668" s="221"/>
    </row>
  </sheetData>
  <autoFilter ref="A1:S1664" xr:uid="{00000000-0009-0000-0000-000006000000}">
    <filterColumn colId="15">
      <filters blank="1">
        <filter val="Yes"/>
      </filters>
    </filterColumn>
  </autoFilter>
  <phoneticPr fontId="27" type="noConversion"/>
  <conditionalFormatting sqref="O1202:O1214 O1223:O1341 O1644:O1655 O1639:O1641 O1525:O1588 O1378:O1516 O238:O715 O2:O9 O724:O1193">
    <cfRule type="expression" dxfId="29" priority="116" stopIfTrue="1">
      <formula>O2&lt;&gt;R2</formula>
    </cfRule>
  </conditionalFormatting>
  <conditionalFormatting sqref="P1202:P1214 P1223:P1341 P1644:P62662 P1639:P1641 P1551:P1589 P1525:P1542 P1378:P1516 P690:P715 P1:P681 P724:P1193">
    <cfRule type="cellIs" dxfId="28" priority="118" stopIfTrue="1" operator="equal">
      <formula>"Yes"</formula>
    </cfRule>
  </conditionalFormatting>
  <conditionalFormatting sqref="O10">
    <cfRule type="expression" dxfId="27" priority="101" stopIfTrue="1">
      <formula>O10&lt;&gt;R10</formula>
    </cfRule>
  </conditionalFormatting>
  <conditionalFormatting sqref="O11:O237">
    <cfRule type="expression" dxfId="26" priority="100" stopIfTrue="1">
      <formula>O11&lt;&gt;R11</formula>
    </cfRule>
  </conditionalFormatting>
  <conditionalFormatting sqref="O1215:O1222">
    <cfRule type="expression" dxfId="25" priority="94" stopIfTrue="1">
      <formula>O1215&lt;&gt;R1215</formula>
    </cfRule>
  </conditionalFormatting>
  <conditionalFormatting sqref="P1215:P1222">
    <cfRule type="cellIs" dxfId="24" priority="95" stopIfTrue="1" operator="equal">
      <formula>"Yes"</formula>
    </cfRule>
  </conditionalFormatting>
  <conditionalFormatting sqref="O1342:O1377">
    <cfRule type="expression" dxfId="23" priority="92" stopIfTrue="1">
      <formula>O1342&lt;&gt;R1342</formula>
    </cfRule>
  </conditionalFormatting>
  <conditionalFormatting sqref="P1342:P1377">
    <cfRule type="cellIs" dxfId="22" priority="93" stopIfTrue="1" operator="equal">
      <formula>"Yes"</formula>
    </cfRule>
  </conditionalFormatting>
  <conditionalFormatting sqref="P1543:P1550">
    <cfRule type="cellIs" dxfId="21" priority="87" stopIfTrue="1" operator="equal">
      <formula>"Yes"</formula>
    </cfRule>
  </conditionalFormatting>
  <conditionalFormatting sqref="O1194:O1201">
    <cfRule type="expression" dxfId="20" priority="74" stopIfTrue="1">
      <formula>O1194&lt;&gt;R1194</formula>
    </cfRule>
  </conditionalFormatting>
  <conditionalFormatting sqref="P1194:P1201">
    <cfRule type="cellIs" dxfId="19" priority="75" stopIfTrue="1" operator="equal">
      <formula>"Yes"</formula>
    </cfRule>
  </conditionalFormatting>
  <conditionalFormatting sqref="O1610">
    <cfRule type="expression" dxfId="18" priority="65" stopIfTrue="1">
      <formula>O1610&lt;&gt;R1610</formula>
    </cfRule>
  </conditionalFormatting>
  <conditionalFormatting sqref="P682:P689">
    <cfRule type="cellIs" dxfId="17" priority="63" stopIfTrue="1" operator="equal">
      <formula>"Yes"</formula>
    </cfRule>
  </conditionalFormatting>
  <conditionalFormatting sqref="O1517:O1524">
    <cfRule type="expression" dxfId="16" priority="60" stopIfTrue="1">
      <formula>O1517&lt;&gt;R1517</formula>
    </cfRule>
  </conditionalFormatting>
  <conditionalFormatting sqref="P1517:P1524">
    <cfRule type="cellIs" dxfId="15" priority="61" stopIfTrue="1" operator="equal">
      <formula>"Yes"</formula>
    </cfRule>
  </conditionalFormatting>
  <conditionalFormatting sqref="P1642:P1643">
    <cfRule type="cellIs" dxfId="14" priority="59" stopIfTrue="1" operator="equal">
      <formula>"Yes"</formula>
    </cfRule>
  </conditionalFormatting>
  <conditionalFormatting sqref="O1642:O1643">
    <cfRule type="expression" dxfId="13" priority="58" stopIfTrue="1">
      <formula>O1642&lt;&gt;R1642</formula>
    </cfRule>
  </conditionalFormatting>
  <conditionalFormatting sqref="P716:P719">
    <cfRule type="cellIs" dxfId="12" priority="36" stopIfTrue="1" operator="equal">
      <formula>"Yes"</formula>
    </cfRule>
  </conditionalFormatting>
  <conditionalFormatting sqref="O716:O719">
    <cfRule type="expression" dxfId="11" priority="35" stopIfTrue="1">
      <formula>O716&lt;&gt;R716</formula>
    </cfRule>
  </conditionalFormatting>
  <conditionalFormatting sqref="P720">
    <cfRule type="cellIs" dxfId="10" priority="34" stopIfTrue="1" operator="equal">
      <formula>"Yes"</formula>
    </cfRule>
  </conditionalFormatting>
  <conditionalFormatting sqref="O720">
    <cfRule type="expression" dxfId="9" priority="33" stopIfTrue="1">
      <formula>O720&lt;&gt;R720</formula>
    </cfRule>
  </conditionalFormatting>
  <conditionalFormatting sqref="P721:P723">
    <cfRule type="cellIs" dxfId="8" priority="32" stopIfTrue="1" operator="equal">
      <formula>"Yes"</formula>
    </cfRule>
  </conditionalFormatting>
  <conditionalFormatting sqref="O721:O723">
    <cfRule type="expression" dxfId="7" priority="31" stopIfTrue="1">
      <formula>O721&lt;&gt;R721</formula>
    </cfRule>
  </conditionalFormatting>
  <conditionalFormatting sqref="O1611:O1623 O1627:O1631 O1635:O1638">
    <cfRule type="expression" dxfId="6" priority="30" stopIfTrue="1">
      <formula>O1611&lt;&gt;R1611</formula>
    </cfRule>
  </conditionalFormatting>
  <conditionalFormatting sqref="O1589:O1598 O1602:O1606">
    <cfRule type="expression" dxfId="5" priority="29" stopIfTrue="1">
      <formula>O1589&lt;&gt;R1589</formula>
    </cfRule>
  </conditionalFormatting>
  <conditionalFormatting sqref="P1590:P1598 P1610:P1623 P1627:P1631 P1635:P1638 P1602:P1606">
    <cfRule type="cellIs" dxfId="4" priority="28" stopIfTrue="1" operator="equal">
      <formula>"Yes"</formula>
    </cfRule>
  </conditionalFormatting>
  <conditionalFormatting sqref="P1632:P1634 P1624:P1626 P1607:P1609 P1599:P1601">
    <cfRule type="cellIs" dxfId="3" priority="4" stopIfTrue="1" operator="equal">
      <formula>"Yes"</formula>
    </cfRule>
  </conditionalFormatting>
  <conditionalFormatting sqref="O1599">
    <cfRule type="expression" dxfId="2" priority="2" stopIfTrue="1">
      <formula>O1599&lt;&gt;R1599</formula>
    </cfRule>
  </conditionalFormatting>
  <conditionalFormatting sqref="O1632:O1634 O1624:O1626 O1607:O1609 O1600:O1601">
    <cfRule type="expression" dxfId="1" priority="1" stopIfTrue="1">
      <formula>O1600&lt;&gt;R1600</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T16" sqref="T16"/>
    </sheetView>
  </sheetViews>
  <sheetFormatPr defaultRowHeight="12.5" x14ac:dyDescent="0.25"/>
  <cols>
    <col min="1" max="1" width="34.81640625" bestFit="1" customWidth="1"/>
    <col min="3" max="3" width="20.7265625" bestFit="1" customWidth="1"/>
  </cols>
  <sheetData>
    <row r="1" spans="1:7" ht="13.5" thickBot="1" x14ac:dyDescent="0.35">
      <c r="A1" s="1" t="s">
        <v>71</v>
      </c>
      <c r="C1" s="111">
        <f>'MD Rates'!H1</f>
        <v>44652</v>
      </c>
      <c r="D1" s="64"/>
      <c r="E1" s="112" t="s">
        <v>72</v>
      </c>
    </row>
    <row r="2" spans="1:7" x14ac:dyDescent="0.25">
      <c r="A2" s="113" t="s">
        <v>73</v>
      </c>
      <c r="B2" s="114" t="s">
        <v>655</v>
      </c>
      <c r="C2" t="s">
        <v>74</v>
      </c>
      <c r="D2" s="115" t="s">
        <v>352</v>
      </c>
      <c r="E2" s="112" t="s">
        <v>75</v>
      </c>
      <c r="F2" t="s">
        <v>76</v>
      </c>
      <c r="G2" t="s">
        <v>698</v>
      </c>
    </row>
    <row r="3" spans="1:7" ht="13" x14ac:dyDescent="0.25">
      <c r="A3" s="116" t="s">
        <v>77</v>
      </c>
      <c r="B3" s="211">
        <f>'MD Rates'!G465</f>
        <v>98.38</v>
      </c>
      <c r="C3" s="117" t="s">
        <v>78</v>
      </c>
      <c r="D3" s="118">
        <f>$B$3</f>
        <v>98.38</v>
      </c>
      <c r="E3" s="119"/>
      <c r="F3" s="120">
        <v>1039</v>
      </c>
      <c r="G3" s="121" t="s">
        <v>79</v>
      </c>
    </row>
    <row r="4" spans="1:7" ht="13" x14ac:dyDescent="0.25">
      <c r="A4" s="116" t="s">
        <v>636</v>
      </c>
      <c r="B4" s="211">
        <f>'MD Rates'!G466</f>
        <v>49.19</v>
      </c>
      <c r="C4" s="117" t="s">
        <v>80</v>
      </c>
      <c r="D4" s="118">
        <f>$B$3+($B$4*1)</f>
        <v>147.57</v>
      </c>
      <c r="E4" s="119"/>
      <c r="F4" s="120">
        <v>1041</v>
      </c>
      <c r="G4" s="121" t="s">
        <v>81</v>
      </c>
    </row>
    <row r="5" spans="1:7" ht="13" x14ac:dyDescent="0.25">
      <c r="A5" s="116" t="s">
        <v>82</v>
      </c>
      <c r="B5" s="211">
        <f>'MD Rates'!G467</f>
        <v>295.17</v>
      </c>
      <c r="C5" s="117" t="s">
        <v>83</v>
      </c>
      <c r="D5" s="118">
        <f>$B$3+($B$4*2)</f>
        <v>196.76</v>
      </c>
      <c r="E5" s="119"/>
      <c r="F5" s="120">
        <v>1043</v>
      </c>
      <c r="G5" s="121" t="s">
        <v>84</v>
      </c>
    </row>
    <row r="6" spans="1:7" ht="13" x14ac:dyDescent="0.25">
      <c r="A6" s="746" t="s">
        <v>1100</v>
      </c>
      <c r="B6" s="211">
        <f>'MD Rates'!G468</f>
        <v>150.05000000000001</v>
      </c>
      <c r="C6" s="117" t="s">
        <v>112</v>
      </c>
      <c r="D6" s="118">
        <f>$B$3+($B$4*3)</f>
        <v>245.95</v>
      </c>
      <c r="E6" s="119"/>
      <c r="F6" s="120">
        <v>1045</v>
      </c>
      <c r="G6" s="121" t="s">
        <v>113</v>
      </c>
    </row>
    <row r="7" spans="1:7" ht="13" x14ac:dyDescent="0.25">
      <c r="A7" s="116" t="s">
        <v>114</v>
      </c>
      <c r="B7" s="211">
        <f>'MD Rates'!G469</f>
        <v>128.19</v>
      </c>
      <c r="C7" s="117" t="s">
        <v>115</v>
      </c>
      <c r="D7" s="118">
        <f>$B$3+$B$4</f>
        <v>147.57</v>
      </c>
      <c r="E7" s="119"/>
      <c r="F7" s="120">
        <v>1049</v>
      </c>
      <c r="G7" s="121" t="s">
        <v>116</v>
      </c>
    </row>
    <row r="8" spans="1:7" ht="13" x14ac:dyDescent="0.25">
      <c r="A8" s="116" t="s">
        <v>538</v>
      </c>
      <c r="B8" s="211">
        <f>'MD Rates'!G470</f>
        <v>24.65</v>
      </c>
      <c r="C8" s="117" t="s">
        <v>117</v>
      </c>
      <c r="D8" s="118">
        <f>$B$3*2</f>
        <v>196.76</v>
      </c>
      <c r="E8" s="119"/>
      <c r="F8" s="120">
        <v>1051</v>
      </c>
      <c r="G8" s="121" t="s">
        <v>118</v>
      </c>
    </row>
    <row r="9" spans="1:7" ht="13" x14ac:dyDescent="0.25">
      <c r="A9" s="116" t="s">
        <v>119</v>
      </c>
      <c r="B9" s="211">
        <f>'MD Rates'!G471</f>
        <v>184.3</v>
      </c>
      <c r="C9" s="117" t="s">
        <v>120</v>
      </c>
      <c r="D9" s="118">
        <f>$B$3*2</f>
        <v>196.76</v>
      </c>
      <c r="E9" s="119"/>
      <c r="F9" s="120">
        <v>1053</v>
      </c>
      <c r="G9" s="121" t="s">
        <v>121</v>
      </c>
    </row>
    <row r="10" spans="1:7" ht="13.5" thickBot="1" x14ac:dyDescent="0.3">
      <c r="A10" s="122" t="s">
        <v>122</v>
      </c>
      <c r="B10" s="212">
        <f>'MD Rates'!G472</f>
        <v>60.84</v>
      </c>
      <c r="C10" s="117" t="s">
        <v>123</v>
      </c>
      <c r="D10" s="118">
        <f>$B$5</f>
        <v>295.17</v>
      </c>
      <c r="E10" s="119"/>
      <c r="F10" s="120">
        <v>1055</v>
      </c>
      <c r="G10" s="121" t="s">
        <v>124</v>
      </c>
    </row>
    <row r="11" spans="1:7" ht="13" x14ac:dyDescent="0.25">
      <c r="C11" s="117" t="s">
        <v>125</v>
      </c>
      <c r="D11" s="118">
        <f>$B$3</f>
        <v>98.38</v>
      </c>
      <c r="E11" s="119"/>
      <c r="F11" s="120">
        <v>1057</v>
      </c>
      <c r="G11" s="121" t="s">
        <v>126</v>
      </c>
    </row>
    <row r="12" spans="1:7" ht="13" x14ac:dyDescent="0.25">
      <c r="C12" s="117" t="s">
        <v>127</v>
      </c>
      <c r="D12" s="118">
        <f>$B$3+$B$8</f>
        <v>123.03</v>
      </c>
      <c r="E12" s="119">
        <f>$B$8</f>
        <v>24.65</v>
      </c>
      <c r="F12" s="120">
        <v>1059</v>
      </c>
      <c r="G12" s="121" t="s">
        <v>128</v>
      </c>
    </row>
    <row r="13" spans="1:7" ht="13" x14ac:dyDescent="0.25">
      <c r="C13" s="121" t="s">
        <v>129</v>
      </c>
      <c r="D13" s="123">
        <f>$B$3+($B$8*2)</f>
        <v>147.68</v>
      </c>
      <c r="E13" s="124">
        <f>($B$8*2)</f>
        <v>49.3</v>
      </c>
      <c r="F13" s="125">
        <v>1061</v>
      </c>
      <c r="G13" s="121" t="s">
        <v>130</v>
      </c>
    </row>
    <row r="14" spans="1:7" ht="13" x14ac:dyDescent="0.25">
      <c r="C14" s="117" t="s">
        <v>131</v>
      </c>
      <c r="D14" s="123">
        <f>$B$3+($B$8*3)</f>
        <v>172.32999999999998</v>
      </c>
      <c r="E14" s="124">
        <f>($B$8*3)</f>
        <v>73.949999999999989</v>
      </c>
      <c r="F14" s="125">
        <v>1063</v>
      </c>
      <c r="G14" s="121" t="s">
        <v>132</v>
      </c>
    </row>
    <row r="15" spans="1:7" ht="13" x14ac:dyDescent="0.25">
      <c r="C15" s="121" t="s">
        <v>133</v>
      </c>
      <c r="D15" s="123">
        <f>$B$3+$B$4</f>
        <v>147.57</v>
      </c>
      <c r="E15" s="124">
        <f>$B$4</f>
        <v>49.19</v>
      </c>
      <c r="F15" s="125">
        <v>1065</v>
      </c>
      <c r="G15" s="121" t="s">
        <v>134</v>
      </c>
    </row>
    <row r="16" spans="1:7" ht="13" x14ac:dyDescent="0.25">
      <c r="C16" s="121" t="s">
        <v>135</v>
      </c>
      <c r="D16" s="123">
        <f>$B$3+($B$4*2)</f>
        <v>196.76</v>
      </c>
      <c r="E16" s="124">
        <f>$B$4</f>
        <v>49.19</v>
      </c>
      <c r="F16" s="125">
        <v>1067</v>
      </c>
      <c r="G16" s="126" t="s">
        <v>136</v>
      </c>
    </row>
    <row r="17" spans="2:7" ht="13" x14ac:dyDescent="0.3">
      <c r="B17" s="64"/>
      <c r="C17" s="121" t="s">
        <v>137</v>
      </c>
      <c r="D17" s="127">
        <f>$B$3+$B$4+$B$8</f>
        <v>172.22</v>
      </c>
      <c r="E17" s="112">
        <f>$B$4+$B$8</f>
        <v>73.84</v>
      </c>
      <c r="F17" s="125">
        <v>1069</v>
      </c>
      <c r="G17" s="126" t="s">
        <v>138</v>
      </c>
    </row>
    <row r="18" spans="2:7" ht="13" x14ac:dyDescent="0.3">
      <c r="B18" s="64"/>
      <c r="C18" s="117" t="s">
        <v>139</v>
      </c>
      <c r="D18" s="127">
        <f>$B$3+$B$4+($B$8*2)</f>
        <v>196.87</v>
      </c>
      <c r="E18" s="112">
        <f>$B$4+($B$8*2)</f>
        <v>98.49</v>
      </c>
      <c r="F18" s="125">
        <v>1071</v>
      </c>
      <c r="G18" s="121" t="s">
        <v>140</v>
      </c>
    </row>
    <row r="19" spans="2:7" ht="13" x14ac:dyDescent="0.3">
      <c r="B19" s="64"/>
      <c r="C19" s="121" t="s">
        <v>141</v>
      </c>
      <c r="D19" s="127">
        <f>$B$3+$B$4+($B$8*3)</f>
        <v>221.51999999999998</v>
      </c>
      <c r="E19" s="112">
        <f>$B$4+($B$8*3)</f>
        <v>123.13999999999999</v>
      </c>
      <c r="F19" s="125">
        <v>1073</v>
      </c>
      <c r="G19" s="121" t="s">
        <v>142</v>
      </c>
    </row>
    <row r="20" spans="2:7" ht="13" x14ac:dyDescent="0.3">
      <c r="C20" s="121" t="s">
        <v>143</v>
      </c>
      <c r="D20" s="127">
        <f>$B$3*2</f>
        <v>196.76</v>
      </c>
      <c r="E20" s="112"/>
      <c r="F20" s="125">
        <v>1075</v>
      </c>
      <c r="G20" s="126" t="s">
        <v>144</v>
      </c>
    </row>
    <row r="21" spans="2:7" ht="13" x14ac:dyDescent="0.3">
      <c r="C21" s="121" t="s">
        <v>145</v>
      </c>
      <c r="D21" s="127">
        <f>($B$3*2)+$B$8</f>
        <v>221.41</v>
      </c>
      <c r="E21" s="112">
        <f>$B$8</f>
        <v>24.65</v>
      </c>
      <c r="F21" s="125">
        <v>1079</v>
      </c>
      <c r="G21" s="126" t="s">
        <v>146</v>
      </c>
    </row>
    <row r="22" spans="2:7" ht="13" x14ac:dyDescent="0.3">
      <c r="C22" s="117" t="s">
        <v>147</v>
      </c>
      <c r="D22" s="127">
        <f>($B$3*2)+($B$8*2)</f>
        <v>246.06</v>
      </c>
      <c r="E22" s="112">
        <f>($B$8*2)</f>
        <v>49.3</v>
      </c>
      <c r="F22" s="125">
        <v>1081</v>
      </c>
      <c r="G22" s="121" t="s">
        <v>148</v>
      </c>
    </row>
    <row r="23" spans="2:7" ht="13" x14ac:dyDescent="0.3">
      <c r="C23" s="121" t="s">
        <v>149</v>
      </c>
      <c r="D23" s="127">
        <f>($B$3*2)+($B$8*3)</f>
        <v>270.70999999999998</v>
      </c>
      <c r="E23" s="112">
        <f>($B$8*3)</f>
        <v>73.949999999999989</v>
      </c>
      <c r="F23" s="120">
        <v>1083</v>
      </c>
      <c r="G23" s="121" t="s">
        <v>150</v>
      </c>
    </row>
    <row r="24" spans="2:7" ht="13" x14ac:dyDescent="0.25">
      <c r="C24" s="121" t="s">
        <v>151</v>
      </c>
      <c r="D24" s="128">
        <f>$B$4</f>
        <v>49.19</v>
      </c>
      <c r="E24" s="124">
        <f>$B$4</f>
        <v>49.19</v>
      </c>
      <c r="F24" s="120">
        <v>1085</v>
      </c>
      <c r="G24" s="121" t="s">
        <v>152</v>
      </c>
    </row>
    <row r="25" spans="2:7" ht="13" x14ac:dyDescent="0.25">
      <c r="C25" s="121" t="s">
        <v>153</v>
      </c>
      <c r="D25" s="128">
        <f>$B$6</f>
        <v>150.05000000000001</v>
      </c>
      <c r="E25" s="124"/>
      <c r="F25" s="120">
        <v>1143</v>
      </c>
      <c r="G25" s="121" t="s">
        <v>154</v>
      </c>
    </row>
    <row r="26" spans="2:7" ht="13" x14ac:dyDescent="0.25">
      <c r="C26" s="121" t="s">
        <v>155</v>
      </c>
      <c r="D26" s="128">
        <f>$B$7</f>
        <v>128.19</v>
      </c>
      <c r="E26" s="124"/>
      <c r="F26" s="120">
        <v>1145</v>
      </c>
      <c r="G26" s="121" t="s">
        <v>156</v>
      </c>
    </row>
    <row r="27" spans="2:7" x14ac:dyDescent="0.25">
      <c r="C27" s="121" t="s">
        <v>157</v>
      </c>
      <c r="D27" s="129" t="s">
        <v>158</v>
      </c>
      <c r="E27" s="124"/>
      <c r="F27" s="120">
        <v>1091</v>
      </c>
      <c r="G27" s="121" t="s">
        <v>159</v>
      </c>
    </row>
    <row r="28" spans="2:7" x14ac:dyDescent="0.25">
      <c r="D28" s="64"/>
      <c r="E28" s="112"/>
    </row>
  </sheetData>
  <phoneticPr fontId="27" type="noConversion"/>
  <conditionalFormatting sqref="C3:C27 F3:G27 D24:E27 D3:E16">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26953125" bestFit="1" customWidth="1"/>
    <col min="5" max="6" width="12.81640625" bestFit="1" customWidth="1"/>
  </cols>
  <sheetData>
    <row r="1" spans="1:7" ht="13" x14ac:dyDescent="0.3">
      <c r="A1" s="12" t="s">
        <v>24</v>
      </c>
    </row>
    <row r="2" spans="1:7" x14ac:dyDescent="0.25">
      <c r="A2" t="s">
        <v>653</v>
      </c>
      <c r="C2" s="13">
        <v>41456</v>
      </c>
    </row>
    <row r="4" spans="1:7" x14ac:dyDescent="0.25">
      <c r="A4" t="s">
        <v>25</v>
      </c>
      <c r="D4" s="108">
        <v>24</v>
      </c>
      <c r="E4" t="s">
        <v>26</v>
      </c>
    </row>
    <row r="5" spans="1:7" x14ac:dyDescent="0.25">
      <c r="D5" s="63"/>
    </row>
    <row r="6" spans="1:7" x14ac:dyDescent="0.25">
      <c r="A6" t="s">
        <v>27</v>
      </c>
    </row>
    <row r="7" spans="1:7" x14ac:dyDescent="0.25">
      <c r="A7" t="s">
        <v>28</v>
      </c>
    </row>
    <row r="8" spans="1:7" x14ac:dyDescent="0.25">
      <c r="A8" t="s">
        <v>29</v>
      </c>
      <c r="C8" t="s">
        <v>30</v>
      </c>
      <c r="D8" t="s">
        <v>31</v>
      </c>
      <c r="E8" t="s">
        <v>32</v>
      </c>
      <c r="F8" t="s">
        <v>33</v>
      </c>
      <c r="G8" t="s">
        <v>34</v>
      </c>
    </row>
    <row r="9" spans="1:7" x14ac:dyDescent="0.25">
      <c r="A9" t="s">
        <v>35</v>
      </c>
      <c r="C9" t="s">
        <v>499</v>
      </c>
      <c r="D9" s="109">
        <v>508</v>
      </c>
      <c r="E9" s="109">
        <v>626</v>
      </c>
      <c r="F9" s="109">
        <v>760</v>
      </c>
      <c r="G9" s="109">
        <v>760</v>
      </c>
    </row>
    <row r="10" spans="1:7" x14ac:dyDescent="0.25">
      <c r="A10" t="s">
        <v>36</v>
      </c>
      <c r="C10" t="s">
        <v>37</v>
      </c>
      <c r="D10" s="108">
        <v>29.7</v>
      </c>
      <c r="E10" s="108">
        <v>36.9</v>
      </c>
      <c r="F10" s="108">
        <v>44</v>
      </c>
      <c r="G10" s="108">
        <v>44</v>
      </c>
    </row>
    <row r="11" spans="1:7" x14ac:dyDescent="0.25">
      <c r="A11" t="s">
        <v>38</v>
      </c>
      <c r="C11" t="s">
        <v>37</v>
      </c>
      <c r="D11" s="108">
        <v>17.8</v>
      </c>
      <c r="E11" s="108">
        <v>20.100000000000001</v>
      </c>
      <c r="F11" s="108">
        <v>22.6</v>
      </c>
      <c r="G11" s="108">
        <v>22.6</v>
      </c>
    </row>
    <row r="12" spans="1:7" x14ac:dyDescent="0.25">
      <c r="A12" t="s">
        <v>39</v>
      </c>
      <c r="C12" t="s">
        <v>37</v>
      </c>
      <c r="D12" s="108">
        <v>17.8</v>
      </c>
      <c r="E12" s="108">
        <v>20.100000000000001</v>
      </c>
      <c r="F12" s="108">
        <v>22.6</v>
      </c>
      <c r="G12" s="108">
        <v>22.6</v>
      </c>
    </row>
    <row r="15" spans="1:7" x14ac:dyDescent="0.25">
      <c r="A15" t="s">
        <v>40</v>
      </c>
    </row>
    <row r="16" spans="1:7" x14ac:dyDescent="0.25">
      <c r="A16" t="s">
        <v>28</v>
      </c>
      <c r="D16" t="s">
        <v>41</v>
      </c>
      <c r="E16" t="s">
        <v>32</v>
      </c>
      <c r="F16" t="s">
        <v>33</v>
      </c>
      <c r="G16" t="s">
        <v>42</v>
      </c>
    </row>
    <row r="17" spans="1:7" x14ac:dyDescent="0.25">
      <c r="A17" t="s">
        <v>29</v>
      </c>
      <c r="C17" t="s">
        <v>30</v>
      </c>
    </row>
    <row r="18" spans="1:7" x14ac:dyDescent="0.25">
      <c r="A18" t="s">
        <v>43</v>
      </c>
      <c r="C18" t="s">
        <v>37</v>
      </c>
      <c r="D18" s="108">
        <v>37.4</v>
      </c>
      <c r="E18" s="108">
        <v>47.3</v>
      </c>
      <c r="F18" s="108">
        <v>58.3</v>
      </c>
      <c r="G18" s="108">
        <v>58.3</v>
      </c>
    </row>
    <row r="19" spans="1:7" x14ac:dyDescent="0.25">
      <c r="A19" t="s">
        <v>44</v>
      </c>
      <c r="C19" t="s">
        <v>37</v>
      </c>
      <c r="D19" s="108">
        <v>23</v>
      </c>
      <c r="E19" s="108">
        <v>28.2</v>
      </c>
      <c r="F19" s="108">
        <v>33.5</v>
      </c>
      <c r="G19" s="108">
        <v>41</v>
      </c>
    </row>
    <row r="20" spans="1:7" x14ac:dyDescent="0.25">
      <c r="A20" t="s">
        <v>38</v>
      </c>
      <c r="C20" t="s">
        <v>37</v>
      </c>
      <c r="D20" s="108">
        <v>17.8</v>
      </c>
      <c r="E20" s="108">
        <v>20.100000000000001</v>
      </c>
      <c r="F20" s="108">
        <v>22.7</v>
      </c>
      <c r="G20" s="108">
        <v>25.5</v>
      </c>
    </row>
    <row r="21" spans="1:7" x14ac:dyDescent="0.25">
      <c r="A21" t="s">
        <v>39</v>
      </c>
      <c r="C21" t="s">
        <v>37</v>
      </c>
      <c r="D21" s="108">
        <v>17.8</v>
      </c>
      <c r="E21" s="108">
        <v>20.100000000000001</v>
      </c>
      <c r="F21" s="108">
        <v>22.6</v>
      </c>
      <c r="G21" s="108">
        <v>22.6</v>
      </c>
    </row>
    <row r="23" spans="1:7" x14ac:dyDescent="0.25">
      <c r="A23" t="s">
        <v>45</v>
      </c>
    </row>
    <row r="24" spans="1:7" x14ac:dyDescent="0.25">
      <c r="A24" t="s">
        <v>29</v>
      </c>
      <c r="C24" t="s">
        <v>30</v>
      </c>
      <c r="D24" t="s">
        <v>46</v>
      </c>
      <c r="E24" t="s">
        <v>47</v>
      </c>
    </row>
    <row r="25" spans="1:7" x14ac:dyDescent="0.25">
      <c r="A25" t="s">
        <v>48</v>
      </c>
      <c r="C25" t="s">
        <v>37</v>
      </c>
      <c r="D25" s="7">
        <v>17.8</v>
      </c>
      <c r="E25" s="7">
        <v>27.8</v>
      </c>
    </row>
    <row r="26" spans="1:7" x14ac:dyDescent="0.25">
      <c r="A26" t="s">
        <v>49</v>
      </c>
      <c r="C26" t="s">
        <v>37</v>
      </c>
      <c r="D26" s="7">
        <v>6.7</v>
      </c>
      <c r="E26" s="7">
        <v>9.9</v>
      </c>
    </row>
    <row r="28" spans="1:7" x14ac:dyDescent="0.25">
      <c r="A28" t="s">
        <v>50</v>
      </c>
    </row>
    <row r="29" spans="1:7" x14ac:dyDescent="0.25">
      <c r="A29" t="s">
        <v>51</v>
      </c>
      <c r="C29" s="108">
        <v>5</v>
      </c>
      <c r="D29" t="s">
        <v>52</v>
      </c>
    </row>
    <row r="30" spans="1:7" x14ac:dyDescent="0.25">
      <c r="C30" s="110"/>
    </row>
    <row r="31" spans="1:7" x14ac:dyDescent="0.25">
      <c r="A31" t="s">
        <v>53</v>
      </c>
      <c r="C31" s="108">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297"/>
  <sheetViews>
    <sheetView zoomScaleNormal="100" workbookViewId="0">
      <selection activeCell="B2" sqref="B2"/>
    </sheetView>
  </sheetViews>
  <sheetFormatPr defaultRowHeight="12.5" x14ac:dyDescent="0.25"/>
  <cols>
    <col min="1" max="1" width="43" customWidth="1"/>
    <col min="2" max="2" width="11" customWidth="1"/>
    <col min="3" max="3" width="10.1796875" customWidth="1"/>
    <col min="4" max="4" width="7" customWidth="1"/>
    <col min="5" max="5" width="7.81640625" bestFit="1" customWidth="1"/>
    <col min="6" max="6" width="6.81640625" customWidth="1"/>
    <col min="7" max="7" width="7.1796875" customWidth="1"/>
    <col min="8" max="8" width="7.453125" customWidth="1"/>
    <col min="9" max="9" width="7.1796875" bestFit="1" customWidth="1"/>
    <col min="10" max="10" width="6.453125" customWidth="1"/>
    <col min="11" max="11" width="6.81640625" customWidth="1"/>
    <col min="12" max="12" width="7" customWidth="1"/>
    <col min="13" max="13" width="6.1796875" customWidth="1"/>
  </cols>
  <sheetData>
    <row r="1" spans="1:16" ht="13" x14ac:dyDescent="0.3">
      <c r="A1" s="130" t="s">
        <v>160</v>
      </c>
      <c r="B1" s="130"/>
      <c r="C1" s="233">
        <f>'MD Rates'!H1</f>
        <v>44652</v>
      </c>
      <c r="D1" s="130" t="s">
        <v>209</v>
      </c>
      <c r="E1" s="131"/>
      <c r="F1" s="131"/>
      <c r="G1" s="131"/>
      <c r="H1" s="131"/>
      <c r="I1" s="131"/>
      <c r="J1" s="131"/>
      <c r="K1" s="131"/>
      <c r="L1" s="131"/>
      <c r="M1" s="131"/>
      <c r="N1" s="131"/>
      <c r="O1" s="131"/>
      <c r="P1" s="131"/>
    </row>
    <row r="2" spans="1:16" ht="26" x14ac:dyDescent="0.3">
      <c r="A2" s="130" t="str">
        <f>'MD Rates'!A2</f>
        <v xml:space="preserve">Pay Circular (M&amp;D) 3/2022 </v>
      </c>
      <c r="B2" s="132"/>
      <c r="C2" s="130" t="s">
        <v>355</v>
      </c>
      <c r="D2" s="130" t="s">
        <v>355</v>
      </c>
      <c r="E2" s="130" t="s">
        <v>355</v>
      </c>
      <c r="F2" s="130" t="s">
        <v>355</v>
      </c>
      <c r="G2" s="130" t="s">
        <v>355</v>
      </c>
      <c r="H2" s="130" t="s">
        <v>355</v>
      </c>
      <c r="I2" s="130" t="s">
        <v>355</v>
      </c>
      <c r="J2" s="130" t="s">
        <v>355</v>
      </c>
      <c r="K2" s="130" t="s">
        <v>355</v>
      </c>
      <c r="L2" s="130" t="s">
        <v>355</v>
      </c>
      <c r="M2" s="130" t="s">
        <v>355</v>
      </c>
      <c r="N2" s="522" t="s">
        <v>198</v>
      </c>
      <c r="O2" s="522" t="s">
        <v>195</v>
      </c>
    </row>
    <row r="3" spans="1:16" ht="14" x14ac:dyDescent="0.3">
      <c r="A3" s="763" t="s">
        <v>1105</v>
      </c>
      <c r="C3" s="130"/>
      <c r="D3" s="130"/>
      <c r="E3" s="130"/>
      <c r="F3" s="130"/>
      <c r="G3" s="130"/>
      <c r="H3" s="130"/>
      <c r="I3" s="130"/>
      <c r="J3" s="130"/>
      <c r="K3" s="130"/>
      <c r="L3" s="130"/>
      <c r="M3" s="130"/>
      <c r="N3" s="750"/>
      <c r="O3" s="750"/>
    </row>
    <row r="4" spans="1:16" ht="14" x14ac:dyDescent="0.3">
      <c r="A4" s="764" t="s">
        <v>698</v>
      </c>
      <c r="C4" s="130"/>
      <c r="D4" s="130"/>
      <c r="E4" s="130"/>
      <c r="F4" s="130"/>
      <c r="G4" s="130"/>
      <c r="H4" s="130"/>
      <c r="I4" s="130"/>
      <c r="J4" s="130"/>
      <c r="K4" s="130"/>
      <c r="L4" s="130"/>
      <c r="M4" s="130"/>
      <c r="N4" s="784"/>
      <c r="O4" s="750"/>
    </row>
    <row r="5" spans="1:16" ht="13.5" thickBot="1" x14ac:dyDescent="0.35">
      <c r="A5" s="561" t="s">
        <v>1106</v>
      </c>
      <c r="C5" s="130"/>
      <c r="D5" s="130"/>
      <c r="E5" s="130"/>
      <c r="F5" s="130"/>
      <c r="G5" s="130"/>
      <c r="H5" s="130"/>
      <c r="I5" s="130"/>
      <c r="J5" s="130"/>
      <c r="K5" s="130"/>
      <c r="L5" s="130"/>
      <c r="M5" s="130"/>
      <c r="N5" s="750"/>
      <c r="O5" s="750"/>
    </row>
    <row r="6" spans="1:16" ht="13" x14ac:dyDescent="0.3">
      <c r="A6" s="765"/>
      <c r="B6" s="766" t="s">
        <v>161</v>
      </c>
      <c r="C6" s="781">
        <v>1</v>
      </c>
      <c r="D6" s="786"/>
      <c r="E6" s="1050"/>
      <c r="F6" s="130"/>
      <c r="G6" s="130"/>
      <c r="H6" s="130"/>
      <c r="I6" s="130"/>
      <c r="J6" s="130"/>
      <c r="K6" s="130"/>
      <c r="L6" s="130"/>
      <c r="M6" s="130"/>
      <c r="N6" s="785"/>
      <c r="O6" s="750"/>
    </row>
    <row r="7" spans="1:16" ht="14.5" x14ac:dyDescent="0.35">
      <c r="A7" s="767" t="s">
        <v>1107</v>
      </c>
      <c r="B7" s="768" t="s">
        <v>1108</v>
      </c>
      <c r="C7" s="782">
        <v>55</v>
      </c>
      <c r="D7" s="786"/>
      <c r="E7" s="786"/>
      <c r="F7" s="130"/>
      <c r="G7" s="130"/>
      <c r="H7" s="130"/>
      <c r="I7" s="130"/>
      <c r="J7" s="130"/>
      <c r="K7" s="130"/>
      <c r="L7" s="130"/>
      <c r="M7" s="130"/>
      <c r="N7" s="785"/>
      <c r="O7" s="750"/>
    </row>
    <row r="8" spans="1:16" ht="15" thickBot="1" x14ac:dyDescent="0.4">
      <c r="A8" s="769" t="s">
        <v>355</v>
      </c>
      <c r="B8" s="770" t="s">
        <v>60</v>
      </c>
      <c r="C8" s="1051">
        <f>'Pay scale M'!D6</f>
        <v>29384</v>
      </c>
      <c r="D8" s="786"/>
      <c r="E8" s="786"/>
      <c r="F8" s="130"/>
      <c r="G8" s="130"/>
      <c r="H8" s="130"/>
      <c r="I8" s="130"/>
      <c r="J8" s="130"/>
      <c r="K8" s="130"/>
      <c r="L8" s="130"/>
      <c r="M8" s="130"/>
      <c r="N8" s="785">
        <v>40</v>
      </c>
      <c r="O8" s="750"/>
    </row>
    <row r="9" spans="1:16" ht="13" x14ac:dyDescent="0.3">
      <c r="A9" s="771"/>
      <c r="B9" s="766" t="s">
        <v>161</v>
      </c>
      <c r="C9" s="1052">
        <v>1</v>
      </c>
      <c r="D9" s="786"/>
      <c r="E9" s="786"/>
      <c r="F9" s="130"/>
      <c r="G9" s="130"/>
      <c r="H9" s="130"/>
      <c r="I9" s="130"/>
      <c r="J9" s="130"/>
      <c r="K9" s="130"/>
      <c r="L9" s="130"/>
      <c r="M9" s="130"/>
      <c r="N9" s="785"/>
      <c r="O9" s="750"/>
    </row>
    <row r="10" spans="1:16" ht="14.5" x14ac:dyDescent="0.35">
      <c r="A10" s="772" t="s">
        <v>1109</v>
      </c>
      <c r="B10" s="773" t="s">
        <v>1108</v>
      </c>
      <c r="C10" s="879">
        <v>65</v>
      </c>
      <c r="D10" s="786"/>
      <c r="E10" s="786"/>
      <c r="F10" s="130"/>
      <c r="G10" s="130"/>
      <c r="H10" s="130"/>
      <c r="I10" s="130"/>
      <c r="J10" s="130"/>
      <c r="K10" s="130"/>
      <c r="L10" s="130"/>
      <c r="M10" s="130"/>
      <c r="N10" s="785"/>
      <c r="O10" s="750"/>
    </row>
    <row r="11" spans="1:16" ht="15" thickBot="1" x14ac:dyDescent="0.4">
      <c r="A11" s="774" t="s">
        <v>355</v>
      </c>
      <c r="B11" s="775" t="s">
        <v>60</v>
      </c>
      <c r="C11" s="1051">
        <f>'Pay scale M'!D8</f>
        <v>34012</v>
      </c>
      <c r="D11" s="786"/>
      <c r="E11" s="786"/>
      <c r="F11" s="130"/>
      <c r="G11" s="130"/>
      <c r="H11" s="130"/>
      <c r="I11" s="130"/>
      <c r="J11" s="130"/>
      <c r="K11" s="130"/>
      <c r="L11" s="130"/>
      <c r="M11" s="130"/>
      <c r="N11" s="785">
        <v>40</v>
      </c>
      <c r="O11" s="750"/>
    </row>
    <row r="12" spans="1:16" ht="13" x14ac:dyDescent="0.3">
      <c r="A12" s="776"/>
      <c r="B12" s="766" t="s">
        <v>161</v>
      </c>
      <c r="C12" s="1053">
        <v>1</v>
      </c>
      <c r="D12" s="786"/>
      <c r="E12" s="786"/>
      <c r="F12" s="130"/>
      <c r="G12" s="130"/>
      <c r="H12" s="130"/>
      <c r="I12" s="130"/>
      <c r="J12" s="130"/>
      <c r="K12" s="130"/>
      <c r="L12" s="130"/>
      <c r="M12" s="130"/>
      <c r="N12" s="785"/>
      <c r="O12" s="750"/>
    </row>
    <row r="13" spans="1:16" ht="14.5" x14ac:dyDescent="0.35">
      <c r="A13" s="777" t="s">
        <v>1110</v>
      </c>
      <c r="B13" s="773" t="s">
        <v>1108</v>
      </c>
      <c r="C13" s="879">
        <v>145</v>
      </c>
      <c r="D13" s="786"/>
      <c r="E13" s="786"/>
      <c r="F13" s="130"/>
      <c r="G13" s="130"/>
      <c r="H13" s="130"/>
      <c r="I13" s="130"/>
      <c r="J13" s="130"/>
      <c r="K13" s="130"/>
      <c r="L13" s="130"/>
      <c r="M13" s="130"/>
      <c r="N13" s="785"/>
      <c r="O13" s="750"/>
    </row>
    <row r="14" spans="1:16" ht="15" thickBot="1" x14ac:dyDescent="0.4">
      <c r="A14" s="778"/>
      <c r="B14" s="775" t="s">
        <v>60</v>
      </c>
      <c r="C14" s="1054">
        <f>'Pay scale M'!D19</f>
        <v>40257</v>
      </c>
      <c r="D14" s="786"/>
      <c r="E14" s="786"/>
      <c r="F14" s="130"/>
      <c r="G14" s="130"/>
      <c r="H14" s="130"/>
      <c r="I14" s="130"/>
      <c r="J14" s="130"/>
      <c r="K14" s="130"/>
      <c r="L14" s="130"/>
      <c r="M14" s="130"/>
      <c r="N14" s="785">
        <v>40</v>
      </c>
      <c r="O14" s="750"/>
    </row>
    <row r="15" spans="1:16" ht="13" x14ac:dyDescent="0.3">
      <c r="A15" s="113"/>
      <c r="B15" s="766" t="s">
        <v>161</v>
      </c>
      <c r="C15" s="1053">
        <v>1</v>
      </c>
      <c r="D15" s="786"/>
      <c r="E15" s="786"/>
      <c r="F15" s="130"/>
      <c r="G15" s="130"/>
      <c r="H15" s="130"/>
      <c r="I15" s="130"/>
      <c r="J15" s="130"/>
      <c r="K15" s="130"/>
      <c r="L15" s="130"/>
      <c r="M15" s="130"/>
      <c r="N15" s="785"/>
      <c r="O15" s="750"/>
    </row>
    <row r="16" spans="1:16" ht="14.5" x14ac:dyDescent="0.35">
      <c r="A16" s="779" t="s">
        <v>1111</v>
      </c>
      <c r="B16" s="773" t="s">
        <v>1108</v>
      </c>
      <c r="C16" s="879">
        <v>145</v>
      </c>
      <c r="D16" s="786"/>
      <c r="E16" s="786"/>
      <c r="F16" s="130"/>
      <c r="G16" s="130"/>
      <c r="H16" s="130"/>
      <c r="I16" s="130"/>
      <c r="J16" s="130"/>
      <c r="K16" s="130"/>
      <c r="L16" s="130"/>
      <c r="M16" s="130"/>
      <c r="N16" s="785"/>
      <c r="O16" s="750"/>
    </row>
    <row r="17" spans="1:15" ht="13.5" thickBot="1" x14ac:dyDescent="0.35">
      <c r="A17" s="122" t="s">
        <v>355</v>
      </c>
      <c r="B17" s="775" t="s">
        <v>60</v>
      </c>
      <c r="C17" s="1055">
        <f>'Pay scale M'!D19</f>
        <v>40257</v>
      </c>
      <c r="D17" s="786"/>
      <c r="E17" s="786"/>
      <c r="F17" s="130"/>
      <c r="G17" s="130"/>
      <c r="H17" s="130"/>
      <c r="I17" s="130"/>
      <c r="J17" s="130"/>
      <c r="K17" s="130"/>
      <c r="L17" s="130"/>
      <c r="M17" s="130"/>
      <c r="N17" s="785">
        <v>40</v>
      </c>
      <c r="O17" s="750"/>
    </row>
    <row r="18" spans="1:15" ht="13" x14ac:dyDescent="0.3">
      <c r="A18" s="776"/>
      <c r="B18" s="766" t="s">
        <v>161</v>
      </c>
      <c r="C18" s="1053">
        <v>1</v>
      </c>
      <c r="D18" s="786"/>
      <c r="E18" s="786"/>
      <c r="F18" s="130"/>
      <c r="G18" s="130"/>
      <c r="H18" s="130"/>
      <c r="I18" s="130"/>
      <c r="J18" s="130"/>
      <c r="K18" s="130"/>
      <c r="L18" s="130"/>
      <c r="M18" s="130"/>
      <c r="N18" s="785"/>
      <c r="O18" s="750"/>
    </row>
    <row r="19" spans="1:15" ht="14.5" x14ac:dyDescent="0.35">
      <c r="A19" s="777" t="s">
        <v>1112</v>
      </c>
      <c r="B19" s="773" t="s">
        <v>1108</v>
      </c>
      <c r="C19" s="879">
        <v>295</v>
      </c>
      <c r="D19" s="786"/>
      <c r="E19" s="786"/>
      <c r="F19" s="130"/>
      <c r="G19" s="130"/>
      <c r="H19" s="130"/>
      <c r="I19" s="130"/>
      <c r="J19" s="130"/>
      <c r="K19" s="130"/>
      <c r="L19" s="130"/>
      <c r="M19" s="130"/>
      <c r="N19" s="785"/>
      <c r="O19" s="750"/>
    </row>
    <row r="20" spans="1:15" ht="13.5" thickBot="1" x14ac:dyDescent="0.35">
      <c r="A20" s="778"/>
      <c r="B20" s="775" t="s">
        <v>60</v>
      </c>
      <c r="C20" s="1055">
        <f>'Pay scale M'!D41</f>
        <v>51017</v>
      </c>
      <c r="D20" s="786"/>
      <c r="E20" s="786"/>
      <c r="F20" s="130"/>
      <c r="G20" s="130"/>
      <c r="H20" s="130"/>
      <c r="I20" s="130"/>
      <c r="J20" s="130"/>
      <c r="K20" s="130"/>
      <c r="L20" s="130"/>
      <c r="M20" s="130"/>
      <c r="N20" s="785">
        <v>40</v>
      </c>
      <c r="O20" s="750"/>
    </row>
    <row r="21" spans="1:15" ht="13" x14ac:dyDescent="0.3">
      <c r="A21" s="113"/>
      <c r="B21" s="766" t="s">
        <v>161</v>
      </c>
      <c r="C21" s="1053">
        <v>1</v>
      </c>
      <c r="D21" s="786"/>
      <c r="E21" s="786"/>
      <c r="F21" s="130"/>
      <c r="G21" s="130"/>
      <c r="H21" s="130"/>
      <c r="I21" s="130"/>
      <c r="J21" s="130"/>
      <c r="K21" s="130"/>
      <c r="L21" s="130"/>
      <c r="M21" s="130"/>
      <c r="N21" s="785"/>
      <c r="O21" s="750"/>
    </row>
    <row r="22" spans="1:15" ht="14.5" x14ac:dyDescent="0.35">
      <c r="A22" s="779" t="s">
        <v>1113</v>
      </c>
      <c r="B22" s="773" t="s">
        <v>1108</v>
      </c>
      <c r="C22" s="879">
        <v>295</v>
      </c>
      <c r="D22" s="786"/>
      <c r="E22" s="786"/>
      <c r="F22" s="130"/>
      <c r="G22" s="130"/>
      <c r="H22" s="130"/>
      <c r="I22" s="130"/>
      <c r="J22" s="130"/>
      <c r="K22" s="130"/>
      <c r="L22" s="130"/>
      <c r="M22" s="130"/>
      <c r="N22" s="785"/>
      <c r="O22" s="750"/>
    </row>
    <row r="23" spans="1:15" ht="13.5" thickBot="1" x14ac:dyDescent="0.35">
      <c r="A23" s="122"/>
      <c r="B23" s="775" t="s">
        <v>60</v>
      </c>
      <c r="C23" s="1055">
        <f>'Pay scale M'!D41</f>
        <v>51017</v>
      </c>
      <c r="D23" s="786"/>
      <c r="E23" s="786"/>
      <c r="F23" s="130"/>
      <c r="G23" s="130"/>
      <c r="H23" s="130"/>
      <c r="I23" s="130"/>
      <c r="J23" s="130"/>
      <c r="K23" s="130"/>
      <c r="L23" s="130"/>
      <c r="M23" s="130"/>
      <c r="N23" s="785">
        <v>40</v>
      </c>
      <c r="O23" s="750"/>
    </row>
    <row r="24" spans="1:15" ht="13" x14ac:dyDescent="0.3">
      <c r="A24" s="776"/>
      <c r="B24" s="766" t="s">
        <v>161</v>
      </c>
      <c r="C24" s="1053">
        <v>1</v>
      </c>
      <c r="D24" s="786"/>
      <c r="E24" s="786"/>
      <c r="F24" s="130"/>
      <c r="G24" s="130"/>
      <c r="H24" s="130"/>
      <c r="I24" s="130"/>
      <c r="J24" s="130"/>
      <c r="K24" s="130"/>
      <c r="L24" s="130"/>
      <c r="M24" s="130"/>
      <c r="N24" s="785"/>
      <c r="O24" s="750"/>
    </row>
    <row r="25" spans="1:15" ht="14.5" x14ac:dyDescent="0.35">
      <c r="A25" s="777" t="s">
        <v>1114</v>
      </c>
      <c r="B25" s="773" t="s">
        <v>1108</v>
      </c>
      <c r="C25" s="879">
        <v>295</v>
      </c>
      <c r="D25" s="786"/>
      <c r="E25" s="786"/>
      <c r="F25" s="130"/>
      <c r="G25" s="130"/>
      <c r="H25" s="130"/>
      <c r="I25" s="130"/>
      <c r="J25" s="130"/>
      <c r="K25" s="130"/>
      <c r="L25" s="130"/>
      <c r="M25" s="130"/>
      <c r="N25" s="785"/>
      <c r="O25" s="750"/>
    </row>
    <row r="26" spans="1:15" ht="13.5" thickBot="1" x14ac:dyDescent="0.35">
      <c r="A26" s="778"/>
      <c r="B26" s="775" t="s">
        <v>60</v>
      </c>
      <c r="C26" s="1055">
        <f>'Pay scale M'!D41</f>
        <v>51017</v>
      </c>
      <c r="D26" s="786"/>
      <c r="E26" s="786"/>
      <c r="F26" s="130"/>
      <c r="G26" s="130"/>
      <c r="H26" s="130"/>
      <c r="I26" s="130"/>
      <c r="J26" s="130"/>
      <c r="K26" s="130"/>
      <c r="L26" s="130"/>
      <c r="M26" s="130"/>
      <c r="N26" s="785">
        <v>40</v>
      </c>
      <c r="O26" s="750"/>
    </row>
    <row r="27" spans="1:15" ht="13" x14ac:dyDescent="0.3">
      <c r="A27" s="113"/>
      <c r="B27" s="766" t="s">
        <v>161</v>
      </c>
      <c r="C27" s="1053">
        <v>1</v>
      </c>
      <c r="D27" s="786"/>
      <c r="E27" s="786"/>
      <c r="F27" s="130"/>
      <c r="G27" s="130"/>
      <c r="H27" s="130"/>
      <c r="I27" s="130"/>
      <c r="J27" s="130"/>
      <c r="K27" s="130"/>
      <c r="L27" s="130"/>
      <c r="M27" s="130"/>
      <c r="N27" s="785"/>
      <c r="O27" s="750"/>
    </row>
    <row r="28" spans="1:15" ht="14.5" x14ac:dyDescent="0.35">
      <c r="A28" s="779" t="s">
        <v>1115</v>
      </c>
      <c r="B28" s="773" t="s">
        <v>1108</v>
      </c>
      <c r="C28" s="879">
        <v>317</v>
      </c>
      <c r="D28" s="786"/>
      <c r="E28" s="786"/>
      <c r="F28" s="130"/>
      <c r="G28" s="130"/>
      <c r="H28" s="130"/>
      <c r="I28" s="130"/>
      <c r="J28" s="130"/>
      <c r="K28" s="130"/>
      <c r="L28" s="130"/>
      <c r="M28" s="130"/>
      <c r="N28" s="785"/>
      <c r="O28" s="750"/>
    </row>
    <row r="29" spans="1:15" ht="13.5" thickBot="1" x14ac:dyDescent="0.35">
      <c r="A29" s="122"/>
      <c r="B29" s="775" t="s">
        <v>60</v>
      </c>
      <c r="C29" s="1055">
        <f>'Pay scale M'!D47</f>
        <v>58398</v>
      </c>
      <c r="D29" s="786"/>
      <c r="E29" s="786"/>
      <c r="F29" s="130"/>
      <c r="G29" s="130"/>
      <c r="H29" s="130"/>
      <c r="I29" s="130"/>
      <c r="J29" s="130"/>
      <c r="K29" s="130"/>
      <c r="L29" s="130"/>
      <c r="M29" s="130"/>
      <c r="N29" s="785">
        <v>40</v>
      </c>
      <c r="O29" s="750"/>
    </row>
    <row r="30" spans="1:15" ht="13" x14ac:dyDescent="0.3">
      <c r="A30" s="776"/>
      <c r="B30" s="766" t="s">
        <v>161</v>
      </c>
      <c r="C30" s="1053">
        <v>1</v>
      </c>
      <c r="D30" s="786"/>
      <c r="E30" s="786"/>
      <c r="F30" s="130"/>
      <c r="G30" s="130"/>
      <c r="H30" s="130"/>
      <c r="I30" s="130"/>
      <c r="J30" s="130"/>
      <c r="K30" s="130"/>
      <c r="L30" s="130"/>
      <c r="M30" s="130"/>
      <c r="N30" s="785"/>
      <c r="O30" s="750"/>
    </row>
    <row r="31" spans="1:15" ht="14.5" x14ac:dyDescent="0.35">
      <c r="A31" s="777" t="s">
        <v>1116</v>
      </c>
      <c r="B31" s="773" t="s">
        <v>1108</v>
      </c>
      <c r="C31" s="879">
        <v>317</v>
      </c>
      <c r="D31" s="786"/>
      <c r="E31" s="786"/>
      <c r="F31" s="130"/>
      <c r="G31" s="130"/>
      <c r="H31" s="130"/>
      <c r="I31" s="130"/>
      <c r="J31" s="130"/>
      <c r="K31" s="130"/>
      <c r="L31" s="130"/>
      <c r="M31" s="130"/>
      <c r="N31" s="785"/>
      <c r="O31" s="750"/>
    </row>
    <row r="32" spans="1:15" ht="13.5" thickBot="1" x14ac:dyDescent="0.35">
      <c r="A32" s="778"/>
      <c r="B32" s="775" t="s">
        <v>60</v>
      </c>
      <c r="C32" s="1055">
        <f>'Pay scale M'!D47</f>
        <v>58398</v>
      </c>
      <c r="D32" s="786"/>
      <c r="E32" s="786"/>
      <c r="F32" s="130"/>
      <c r="G32" s="130"/>
      <c r="H32" s="130"/>
      <c r="I32" s="130"/>
      <c r="J32" s="130"/>
      <c r="K32" s="130"/>
      <c r="L32" s="130"/>
      <c r="M32" s="130"/>
      <c r="N32" s="785">
        <v>40</v>
      </c>
      <c r="O32" s="750"/>
    </row>
    <row r="33" spans="1:15" ht="13" x14ac:dyDescent="0.3">
      <c r="A33" s="113"/>
      <c r="B33" s="766" t="s">
        <v>161</v>
      </c>
      <c r="C33" s="1053">
        <v>1</v>
      </c>
      <c r="D33" s="786"/>
      <c r="E33" s="786"/>
      <c r="F33" s="130"/>
      <c r="G33" s="130"/>
      <c r="H33" s="130"/>
      <c r="I33" s="130"/>
      <c r="J33" s="130"/>
      <c r="K33" s="130"/>
      <c r="L33" s="130"/>
      <c r="M33" s="130"/>
      <c r="N33" s="785"/>
      <c r="O33" s="750"/>
    </row>
    <row r="34" spans="1:15" ht="14.5" x14ac:dyDescent="0.35">
      <c r="A34" s="779" t="s">
        <v>1117</v>
      </c>
      <c r="B34" s="773" t="s">
        <v>1108</v>
      </c>
      <c r="C34" s="879">
        <v>317</v>
      </c>
      <c r="D34" s="786"/>
      <c r="E34" s="786"/>
      <c r="F34" s="130"/>
      <c r="G34" s="130"/>
      <c r="H34" s="130"/>
      <c r="I34" s="130"/>
      <c r="J34" s="130"/>
      <c r="K34" s="130"/>
      <c r="L34" s="130"/>
      <c r="M34" s="130"/>
      <c r="N34" s="785"/>
      <c r="O34" s="750"/>
    </row>
    <row r="35" spans="1:15" ht="13.5" thickBot="1" x14ac:dyDescent="0.35">
      <c r="A35" s="122"/>
      <c r="B35" s="775" t="s">
        <v>60</v>
      </c>
      <c r="C35" s="1055">
        <f>'Pay scale M'!D47</f>
        <v>58398</v>
      </c>
      <c r="D35" s="786"/>
      <c r="E35" s="786"/>
      <c r="F35" s="130"/>
      <c r="G35" s="130"/>
      <c r="H35" s="130"/>
      <c r="I35" s="130"/>
      <c r="J35" s="130"/>
      <c r="K35" s="130"/>
      <c r="L35" s="130"/>
      <c r="M35" s="130"/>
      <c r="N35" s="785">
        <v>40</v>
      </c>
      <c r="O35" s="750"/>
    </row>
    <row r="36" spans="1:15" ht="13.5" thickBot="1" x14ac:dyDescent="0.35">
      <c r="A36" s="783" t="s">
        <v>1125</v>
      </c>
      <c r="C36" s="10"/>
      <c r="D36" s="786"/>
      <c r="E36" s="786"/>
      <c r="F36" s="130"/>
      <c r="G36" s="130"/>
      <c r="H36" s="130"/>
      <c r="I36" s="130"/>
      <c r="J36" s="130"/>
      <c r="K36" s="130"/>
      <c r="L36" s="130"/>
      <c r="M36" s="130"/>
      <c r="N36" s="785"/>
      <c r="O36" s="750"/>
    </row>
    <row r="37" spans="1:15" ht="13" x14ac:dyDescent="0.3">
      <c r="A37" s="776"/>
      <c r="B37" s="766" t="s">
        <v>161</v>
      </c>
      <c r="C37" s="1053">
        <v>1</v>
      </c>
      <c r="D37" s="786"/>
      <c r="E37" s="786"/>
      <c r="F37" s="130"/>
      <c r="G37" s="130"/>
      <c r="H37" s="130"/>
      <c r="I37" s="130"/>
      <c r="J37" s="130"/>
      <c r="K37" s="130"/>
      <c r="L37" s="130"/>
      <c r="M37" s="130"/>
      <c r="N37" s="785"/>
      <c r="O37" s="750"/>
    </row>
    <row r="38" spans="1:15" ht="14.5" x14ac:dyDescent="0.35">
      <c r="A38" s="777" t="s">
        <v>1118</v>
      </c>
      <c r="B38" s="773" t="s">
        <v>1108</v>
      </c>
      <c r="C38" s="879">
        <v>145</v>
      </c>
      <c r="D38" s="786"/>
      <c r="E38" s="786"/>
      <c r="F38" s="130"/>
      <c r="G38" s="130"/>
      <c r="H38" s="130"/>
      <c r="I38" s="130"/>
      <c r="J38" s="130"/>
      <c r="K38" s="130"/>
      <c r="L38" s="130"/>
      <c r="M38" s="130"/>
      <c r="N38" s="785"/>
      <c r="O38" s="750"/>
    </row>
    <row r="39" spans="1:15" ht="13.5" thickBot="1" x14ac:dyDescent="0.35">
      <c r="A39" s="778"/>
      <c r="B39" s="775" t="s">
        <v>60</v>
      </c>
      <c r="C39" s="1055">
        <f>'Pay scale M'!D19</f>
        <v>40257</v>
      </c>
      <c r="D39" s="786"/>
      <c r="E39" s="786"/>
      <c r="F39" s="130"/>
      <c r="G39" s="130"/>
      <c r="H39" s="130"/>
      <c r="I39" s="130"/>
      <c r="J39" s="130"/>
      <c r="K39" s="130"/>
      <c r="L39" s="130"/>
      <c r="M39" s="130"/>
      <c r="N39" s="785">
        <v>40</v>
      </c>
      <c r="O39" s="750"/>
    </row>
    <row r="40" spans="1:15" ht="13" x14ac:dyDescent="0.3">
      <c r="A40" s="113"/>
      <c r="B40" s="766" t="s">
        <v>161</v>
      </c>
      <c r="C40" s="1053">
        <v>1</v>
      </c>
      <c r="D40" s="786"/>
      <c r="E40" s="786"/>
      <c r="F40" s="130"/>
      <c r="G40" s="130"/>
      <c r="H40" s="130"/>
      <c r="I40" s="130"/>
      <c r="J40" s="130"/>
      <c r="K40" s="130"/>
      <c r="L40" s="130"/>
      <c r="M40" s="130"/>
      <c r="N40" s="785"/>
      <c r="O40" s="750"/>
    </row>
    <row r="41" spans="1:15" ht="14.5" x14ac:dyDescent="0.35">
      <c r="A41" s="779" t="s">
        <v>1119</v>
      </c>
      <c r="B41" s="773" t="s">
        <v>1108</v>
      </c>
      <c r="C41" s="879">
        <v>145</v>
      </c>
      <c r="D41" s="786"/>
      <c r="E41" s="786"/>
      <c r="F41" s="130"/>
      <c r="G41" s="130"/>
      <c r="H41" s="130"/>
      <c r="I41" s="130"/>
      <c r="J41" s="130"/>
      <c r="K41" s="130"/>
      <c r="L41" s="130"/>
      <c r="M41" s="130"/>
      <c r="N41" s="785"/>
      <c r="O41" s="750"/>
    </row>
    <row r="42" spans="1:15" ht="13.5" thickBot="1" x14ac:dyDescent="0.35">
      <c r="A42" s="122"/>
      <c r="B42" s="775" t="s">
        <v>60</v>
      </c>
      <c r="C42" s="1055">
        <f>'Pay scale M'!D19</f>
        <v>40257</v>
      </c>
      <c r="D42" s="786"/>
      <c r="E42" s="786"/>
      <c r="F42" s="130"/>
      <c r="G42" s="130"/>
      <c r="H42" s="130"/>
      <c r="I42" s="130"/>
      <c r="J42" s="130"/>
      <c r="K42" s="130"/>
      <c r="L42" s="130"/>
      <c r="M42" s="130"/>
      <c r="N42" s="785">
        <v>40</v>
      </c>
      <c r="O42" s="750"/>
    </row>
    <row r="43" spans="1:15" ht="13" x14ac:dyDescent="0.3">
      <c r="A43" s="776"/>
      <c r="B43" s="766" t="s">
        <v>161</v>
      </c>
      <c r="C43" s="1053">
        <v>1</v>
      </c>
      <c r="D43" s="786"/>
      <c r="E43" s="786"/>
      <c r="F43" s="130"/>
      <c r="G43" s="130"/>
      <c r="H43" s="130"/>
      <c r="I43" s="130"/>
      <c r="J43" s="130"/>
      <c r="K43" s="130"/>
      <c r="L43" s="130"/>
      <c r="M43" s="130"/>
      <c r="N43" s="785"/>
      <c r="O43" s="750"/>
    </row>
    <row r="44" spans="1:15" ht="14.5" x14ac:dyDescent="0.35">
      <c r="A44" s="777" t="s">
        <v>1120</v>
      </c>
      <c r="B44" s="773" t="s">
        <v>1108</v>
      </c>
      <c r="C44" s="879">
        <v>295</v>
      </c>
      <c r="D44" s="786"/>
      <c r="E44" s="786"/>
      <c r="F44" s="130"/>
      <c r="G44" s="130"/>
      <c r="H44" s="130"/>
      <c r="I44" s="130"/>
      <c r="J44" s="130"/>
      <c r="K44" s="130"/>
      <c r="L44" s="130"/>
      <c r="M44" s="130"/>
      <c r="N44" s="785"/>
      <c r="O44" s="750"/>
    </row>
    <row r="45" spans="1:15" ht="13.5" thickBot="1" x14ac:dyDescent="0.35">
      <c r="A45" s="778"/>
      <c r="B45" s="775" t="s">
        <v>60</v>
      </c>
      <c r="C45" s="1055">
        <f>'Pay scale M'!D41</f>
        <v>51017</v>
      </c>
      <c r="D45" s="786"/>
      <c r="E45" s="786"/>
      <c r="F45" s="130"/>
      <c r="G45" s="130"/>
      <c r="H45" s="130"/>
      <c r="I45" s="130"/>
      <c r="J45" s="130"/>
      <c r="K45" s="130"/>
      <c r="L45" s="130"/>
      <c r="M45" s="130"/>
      <c r="N45" s="785">
        <v>40</v>
      </c>
      <c r="O45" s="750"/>
    </row>
    <row r="46" spans="1:15" ht="13.5" thickBot="1" x14ac:dyDescent="0.35">
      <c r="A46" s="561" t="s">
        <v>1121</v>
      </c>
      <c r="C46" s="10"/>
      <c r="D46" s="786"/>
      <c r="E46" s="786"/>
      <c r="F46" s="130"/>
      <c r="G46" s="130"/>
      <c r="H46" s="130"/>
      <c r="I46" s="130"/>
      <c r="J46" s="130"/>
      <c r="K46" s="130"/>
      <c r="L46" s="130"/>
      <c r="M46" s="130"/>
      <c r="N46" s="785"/>
      <c r="O46" s="750"/>
    </row>
    <row r="47" spans="1:15" ht="14.5" x14ac:dyDescent="0.35">
      <c r="A47" s="780"/>
      <c r="B47" s="766" t="s">
        <v>161</v>
      </c>
      <c r="C47" s="1053">
        <v>1</v>
      </c>
      <c r="D47" s="786"/>
      <c r="E47" s="786"/>
      <c r="F47" s="130"/>
      <c r="G47" s="130"/>
      <c r="H47" s="130"/>
      <c r="I47" s="130"/>
      <c r="J47" s="130"/>
      <c r="K47" s="130"/>
      <c r="L47" s="130"/>
      <c r="M47" s="130"/>
      <c r="N47" s="785"/>
      <c r="O47" s="750"/>
    </row>
    <row r="48" spans="1:15" ht="14.5" x14ac:dyDescent="0.35">
      <c r="A48" s="779" t="s">
        <v>1122</v>
      </c>
      <c r="B48" s="773" t="s">
        <v>1108</v>
      </c>
      <c r="C48" s="877">
        <v>55</v>
      </c>
      <c r="D48" s="786"/>
      <c r="E48" s="786"/>
      <c r="F48" s="130"/>
      <c r="G48" s="130"/>
      <c r="H48" s="130"/>
      <c r="I48" s="130"/>
      <c r="J48" s="130"/>
      <c r="K48" s="130"/>
      <c r="L48" s="130"/>
      <c r="M48" s="130"/>
      <c r="N48" s="785"/>
      <c r="O48" s="750"/>
    </row>
    <row r="49" spans="1:15" ht="13.5" thickBot="1" x14ac:dyDescent="0.35">
      <c r="A49" s="122"/>
      <c r="B49" s="775" t="s">
        <v>60</v>
      </c>
      <c r="C49" s="1055">
        <f>'Pay scale M'!D6</f>
        <v>29384</v>
      </c>
      <c r="D49" s="786"/>
      <c r="E49" s="786"/>
      <c r="F49" s="130"/>
      <c r="G49" s="130"/>
      <c r="H49" s="130"/>
      <c r="I49" s="130"/>
      <c r="J49" s="130"/>
      <c r="K49" s="130"/>
      <c r="L49" s="130"/>
      <c r="M49" s="130"/>
      <c r="N49" s="785">
        <v>40</v>
      </c>
      <c r="O49" s="750"/>
    </row>
    <row r="50" spans="1:15" ht="13" x14ac:dyDescent="0.3">
      <c r="A50" s="776"/>
      <c r="B50" s="766" t="s">
        <v>161</v>
      </c>
      <c r="C50" s="1053">
        <v>1</v>
      </c>
      <c r="D50" s="786"/>
      <c r="E50" s="786"/>
      <c r="F50" s="130"/>
      <c r="G50" s="130"/>
      <c r="H50" s="130"/>
      <c r="I50" s="130"/>
      <c r="J50" s="130"/>
      <c r="K50" s="130"/>
      <c r="L50" s="130"/>
      <c r="M50" s="130"/>
      <c r="N50" s="785"/>
      <c r="O50" s="750"/>
    </row>
    <row r="51" spans="1:15" ht="14.5" x14ac:dyDescent="0.35">
      <c r="A51" s="777" t="s">
        <v>1123</v>
      </c>
      <c r="B51" s="773" t="s">
        <v>1108</v>
      </c>
      <c r="C51" s="877">
        <v>65</v>
      </c>
      <c r="D51" s="786"/>
      <c r="E51" s="786"/>
      <c r="F51" s="130"/>
      <c r="G51" s="130"/>
      <c r="H51" s="130"/>
      <c r="I51" s="130"/>
      <c r="J51" s="130"/>
      <c r="K51" s="130"/>
      <c r="L51" s="130"/>
      <c r="M51" s="130"/>
      <c r="N51" s="785"/>
      <c r="O51" s="750"/>
    </row>
    <row r="52" spans="1:15" ht="13.5" thickBot="1" x14ac:dyDescent="0.35">
      <c r="A52" s="778"/>
      <c r="B52" s="775" t="s">
        <v>60</v>
      </c>
      <c r="C52" s="1055">
        <f>'Pay scale M'!D8</f>
        <v>34012</v>
      </c>
      <c r="D52" s="786"/>
      <c r="E52" s="786"/>
      <c r="F52" s="130"/>
      <c r="G52" s="130"/>
      <c r="H52" s="130"/>
      <c r="I52" s="130"/>
      <c r="J52" s="130"/>
      <c r="K52" s="130"/>
      <c r="L52" s="130"/>
      <c r="M52" s="130"/>
      <c r="N52" s="785">
        <v>40</v>
      </c>
      <c r="O52" s="750"/>
    </row>
    <row r="53" spans="1:15" ht="13" x14ac:dyDescent="0.3">
      <c r="A53" s="113"/>
      <c r="B53" s="766" t="s">
        <v>161</v>
      </c>
      <c r="C53" s="1053">
        <v>1</v>
      </c>
      <c r="D53" s="786"/>
      <c r="E53" s="786"/>
      <c r="F53" s="130"/>
      <c r="G53" s="130"/>
      <c r="H53" s="130"/>
      <c r="I53" s="130"/>
      <c r="J53" s="130"/>
      <c r="K53" s="130"/>
      <c r="L53" s="130"/>
      <c r="M53" s="130"/>
      <c r="N53" s="785"/>
      <c r="O53" s="750"/>
    </row>
    <row r="54" spans="1:15" ht="14.5" x14ac:dyDescent="0.35">
      <c r="A54" s="779" t="s">
        <v>1124</v>
      </c>
      <c r="B54" s="773" t="s">
        <v>1108</v>
      </c>
      <c r="C54" s="877">
        <v>145</v>
      </c>
      <c r="D54" s="786"/>
      <c r="E54" s="786"/>
      <c r="F54" s="130"/>
      <c r="G54" s="130"/>
      <c r="H54" s="130"/>
      <c r="I54" s="130"/>
      <c r="J54" s="130"/>
      <c r="K54" s="130"/>
      <c r="L54" s="130"/>
      <c r="M54" s="130"/>
      <c r="N54" s="785"/>
      <c r="O54" s="750"/>
    </row>
    <row r="55" spans="1:15" ht="13.5" thickBot="1" x14ac:dyDescent="0.35">
      <c r="A55" s="122"/>
      <c r="B55" s="775" t="s">
        <v>60</v>
      </c>
      <c r="C55" s="1055">
        <f>'Pay scale M'!D19</f>
        <v>40257</v>
      </c>
      <c r="D55" s="786"/>
      <c r="E55" s="786"/>
      <c r="F55" s="130"/>
      <c r="G55" s="130"/>
      <c r="H55" s="130"/>
      <c r="I55" s="130"/>
      <c r="J55" s="130"/>
      <c r="K55" s="130"/>
      <c r="L55" s="130"/>
      <c r="M55" s="130"/>
      <c r="N55" s="785">
        <v>40</v>
      </c>
      <c r="O55" s="750"/>
    </row>
    <row r="56" spans="1:15" ht="13" x14ac:dyDescent="0.3">
      <c r="A56" s="776"/>
      <c r="B56" s="766" t="s">
        <v>161</v>
      </c>
      <c r="C56" s="1053">
        <v>1</v>
      </c>
      <c r="D56" s="786"/>
      <c r="E56" s="786"/>
      <c r="F56" s="130"/>
      <c r="G56" s="130"/>
      <c r="H56" s="130"/>
      <c r="I56" s="130"/>
      <c r="J56" s="130"/>
      <c r="K56" s="130"/>
      <c r="L56" s="130"/>
      <c r="M56" s="130"/>
      <c r="N56" s="785"/>
      <c r="O56" s="750"/>
    </row>
    <row r="57" spans="1:15" ht="14.5" x14ac:dyDescent="0.35">
      <c r="A57" s="777" t="s">
        <v>1188</v>
      </c>
      <c r="B57" s="773" t="s">
        <v>1108</v>
      </c>
      <c r="C57" s="877">
        <v>295</v>
      </c>
      <c r="D57" s="786"/>
      <c r="E57" s="786"/>
      <c r="F57" s="130"/>
      <c r="G57" s="130"/>
      <c r="H57" s="130"/>
      <c r="I57" s="130"/>
      <c r="J57" s="130"/>
      <c r="K57" s="130"/>
      <c r="L57" s="130"/>
      <c r="M57" s="130"/>
      <c r="N57" s="785"/>
      <c r="O57" s="750"/>
    </row>
    <row r="58" spans="1:15" ht="13.5" thickBot="1" x14ac:dyDescent="0.35">
      <c r="A58" s="778"/>
      <c r="B58" s="775" t="s">
        <v>60</v>
      </c>
      <c r="C58" s="1055">
        <f>'Pay scale M'!D41</f>
        <v>51017</v>
      </c>
      <c r="D58" s="786"/>
      <c r="E58" s="786"/>
      <c r="F58" s="130"/>
      <c r="G58" s="130"/>
      <c r="H58" s="130"/>
      <c r="I58" s="130"/>
      <c r="J58" s="130"/>
      <c r="K58" s="130"/>
      <c r="L58" s="130"/>
      <c r="M58" s="130"/>
      <c r="N58" s="785">
        <v>40</v>
      </c>
      <c r="O58" s="750"/>
    </row>
    <row r="59" spans="1:15" ht="13" x14ac:dyDescent="0.3">
      <c r="A59" s="853"/>
      <c r="B59" s="766" t="s">
        <v>161</v>
      </c>
      <c r="C59" s="1053">
        <v>1</v>
      </c>
      <c r="D59" s="786"/>
      <c r="E59" s="786"/>
      <c r="F59" s="130"/>
      <c r="G59" s="130"/>
      <c r="H59" s="130"/>
      <c r="I59" s="130"/>
      <c r="J59" s="130"/>
      <c r="K59" s="130"/>
      <c r="L59" s="130"/>
      <c r="M59" s="130"/>
      <c r="N59" s="785"/>
      <c r="O59" s="852"/>
    </row>
    <row r="60" spans="1:15" ht="14.5" x14ac:dyDescent="0.35">
      <c r="A60" s="854" t="s">
        <v>1189</v>
      </c>
      <c r="B60" s="773" t="s">
        <v>1108</v>
      </c>
      <c r="C60" s="877">
        <v>317</v>
      </c>
      <c r="D60" s="786"/>
      <c r="E60" s="786"/>
      <c r="F60" s="130"/>
      <c r="G60" s="130"/>
      <c r="H60" s="130"/>
      <c r="I60" s="130"/>
      <c r="J60" s="130"/>
      <c r="K60" s="130"/>
      <c r="L60" s="130"/>
      <c r="M60" s="130"/>
      <c r="N60" s="785"/>
      <c r="O60" s="852"/>
    </row>
    <row r="61" spans="1:15" ht="13.5" thickBot="1" x14ac:dyDescent="0.35">
      <c r="A61" s="855"/>
      <c r="B61" s="775" t="s">
        <v>60</v>
      </c>
      <c r="C61" s="1055">
        <f>'Pay scale M'!D47</f>
        <v>58398</v>
      </c>
      <c r="D61" s="786"/>
      <c r="E61" s="786"/>
      <c r="F61" s="130"/>
      <c r="G61" s="130"/>
      <c r="H61" s="130"/>
      <c r="I61" s="130"/>
      <c r="J61" s="130"/>
      <c r="K61" s="130"/>
      <c r="L61" s="130"/>
      <c r="M61" s="130"/>
      <c r="N61" s="785">
        <v>40</v>
      </c>
      <c r="O61" s="852"/>
    </row>
    <row r="62" spans="1:15" ht="13.5" thickBot="1" x14ac:dyDescent="0.35">
      <c r="A62" s="783" t="s">
        <v>1126</v>
      </c>
      <c r="C62" s="10"/>
      <c r="D62" s="786"/>
      <c r="E62" s="786"/>
      <c r="F62" s="130"/>
      <c r="G62" s="130"/>
      <c r="H62" s="130"/>
      <c r="I62" s="130"/>
      <c r="J62" s="130"/>
      <c r="K62" s="130"/>
      <c r="L62" s="130"/>
      <c r="M62" s="130"/>
      <c r="N62" s="785"/>
      <c r="O62" s="750"/>
    </row>
    <row r="63" spans="1:15" ht="13" x14ac:dyDescent="0.3">
      <c r="A63" s="776"/>
      <c r="B63" s="766" t="s">
        <v>161</v>
      </c>
      <c r="C63" s="1053">
        <v>1</v>
      </c>
      <c r="D63" s="786"/>
      <c r="E63" s="786"/>
      <c r="F63" s="130"/>
      <c r="G63" s="130"/>
      <c r="H63" s="130"/>
      <c r="I63" s="130"/>
      <c r="J63" s="130"/>
      <c r="K63" s="130"/>
      <c r="L63" s="130"/>
      <c r="M63" s="130"/>
      <c r="N63" s="785"/>
      <c r="O63" s="852"/>
    </row>
    <row r="64" spans="1:15" ht="14.5" x14ac:dyDescent="0.35">
      <c r="A64" s="777" t="s">
        <v>1190</v>
      </c>
      <c r="B64" s="773" t="s">
        <v>1108</v>
      </c>
      <c r="C64" s="877">
        <v>295</v>
      </c>
      <c r="D64" s="786"/>
      <c r="E64" s="786"/>
      <c r="F64" s="786"/>
      <c r="G64" s="786"/>
      <c r="H64" s="786"/>
      <c r="I64" s="130"/>
      <c r="J64" s="130"/>
      <c r="K64" s="130"/>
      <c r="L64" s="130"/>
      <c r="M64" s="130"/>
      <c r="N64" s="785"/>
      <c r="O64" s="852"/>
    </row>
    <row r="65" spans="1:15" ht="13.5" thickBot="1" x14ac:dyDescent="0.35">
      <c r="A65" s="778"/>
      <c r="B65" s="775" t="s">
        <v>60</v>
      </c>
      <c r="C65" s="1056">
        <f>'Pay scale M'!D41</f>
        <v>51017</v>
      </c>
      <c r="D65" s="878"/>
      <c r="E65" s="786"/>
      <c r="F65" s="786"/>
      <c r="G65" s="786"/>
      <c r="H65" s="786"/>
      <c r="I65" s="130"/>
      <c r="J65" s="130"/>
      <c r="K65" s="130"/>
      <c r="L65" s="130"/>
      <c r="M65" s="130"/>
      <c r="N65" s="785">
        <v>40</v>
      </c>
      <c r="O65" s="852"/>
    </row>
    <row r="66" spans="1:15" ht="13" x14ac:dyDescent="0.3">
      <c r="A66" s="853"/>
      <c r="B66" s="766" t="s">
        <v>161</v>
      </c>
      <c r="C66" s="1053">
        <v>1</v>
      </c>
      <c r="D66" s="786"/>
      <c r="E66" s="786"/>
      <c r="F66" s="130"/>
      <c r="G66" s="130"/>
      <c r="H66" s="130"/>
      <c r="I66" s="130"/>
      <c r="J66" s="130"/>
      <c r="K66" s="130"/>
      <c r="L66" s="130"/>
      <c r="M66" s="130"/>
      <c r="N66" s="785"/>
      <c r="O66" s="750"/>
    </row>
    <row r="67" spans="1:15" ht="14.5" x14ac:dyDescent="0.35">
      <c r="A67" s="854" t="s">
        <v>1191</v>
      </c>
      <c r="B67" s="773" t="s">
        <v>1108</v>
      </c>
      <c r="C67" s="877">
        <v>317</v>
      </c>
      <c r="D67" s="786"/>
      <c r="E67" s="786"/>
      <c r="F67" s="130"/>
      <c r="G67" s="130"/>
      <c r="H67" s="130"/>
      <c r="I67" s="130"/>
      <c r="J67" s="130"/>
      <c r="K67" s="130"/>
      <c r="L67" s="130"/>
      <c r="M67" s="130"/>
      <c r="N67" s="785"/>
      <c r="O67" s="750"/>
    </row>
    <row r="68" spans="1:15" ht="13.5" thickBot="1" x14ac:dyDescent="0.35">
      <c r="A68" s="855"/>
      <c r="B68" s="775" t="s">
        <v>60</v>
      </c>
      <c r="C68" s="1056">
        <f>'Pay scale M'!D47</f>
        <v>58398</v>
      </c>
      <c r="D68" s="786"/>
      <c r="E68" s="786"/>
      <c r="F68" s="130"/>
      <c r="G68" s="130"/>
      <c r="H68" s="130"/>
      <c r="I68" s="130"/>
      <c r="J68" s="130"/>
      <c r="K68" s="130"/>
      <c r="L68" s="130"/>
      <c r="M68" s="130"/>
      <c r="N68" s="785">
        <v>40</v>
      </c>
      <c r="O68" s="750"/>
    </row>
    <row r="69" spans="1:15" ht="13" x14ac:dyDescent="0.3">
      <c r="A69" s="130"/>
      <c r="B69" s="132"/>
      <c r="C69" s="130"/>
      <c r="D69" s="130"/>
      <c r="E69" s="130"/>
      <c r="F69" s="130"/>
      <c r="G69" s="130"/>
      <c r="I69" s="130"/>
      <c r="J69" s="130"/>
      <c r="K69" s="130"/>
      <c r="L69" s="130"/>
      <c r="M69" s="130"/>
      <c r="N69" s="750"/>
      <c r="O69" s="750"/>
    </row>
    <row r="70" spans="1:15" ht="13.5" thickBot="1" x14ac:dyDescent="0.35">
      <c r="A70" s="130"/>
      <c r="B70" s="132"/>
      <c r="C70" s="130"/>
      <c r="D70" s="130"/>
      <c r="E70" s="130"/>
      <c r="F70" s="130"/>
      <c r="G70" s="130"/>
      <c r="H70" s="130"/>
      <c r="I70" s="130"/>
      <c r="J70" s="130"/>
      <c r="K70" s="130"/>
      <c r="L70" s="130"/>
      <c r="M70" s="130"/>
      <c r="N70" s="750"/>
      <c r="O70" s="750"/>
    </row>
    <row r="71" spans="1:15" ht="13.5" thickBot="1" x14ac:dyDescent="0.35">
      <c r="A71" s="153"/>
      <c r="B71" s="355" t="s">
        <v>161</v>
      </c>
      <c r="C71" s="386">
        <v>1</v>
      </c>
      <c r="D71" s="386">
        <v>2</v>
      </c>
      <c r="E71" s="386">
        <v>3</v>
      </c>
      <c r="F71" s="386">
        <v>4</v>
      </c>
      <c r="G71" s="386">
        <v>5</v>
      </c>
      <c r="H71" s="386">
        <v>6</v>
      </c>
      <c r="I71" s="386">
        <v>7</v>
      </c>
      <c r="J71" s="386">
        <v>8</v>
      </c>
      <c r="K71" s="148"/>
      <c r="L71" s="144"/>
      <c r="M71" s="148"/>
      <c r="N71" s="523"/>
      <c r="O71" s="523"/>
    </row>
    <row r="72" spans="1:15" ht="13" x14ac:dyDescent="0.3">
      <c r="A72" s="357"/>
      <c r="B72" s="326" t="s">
        <v>162</v>
      </c>
      <c r="C72" s="391">
        <v>180</v>
      </c>
      <c r="D72" s="391">
        <v>250</v>
      </c>
      <c r="E72" s="391">
        <v>310</v>
      </c>
      <c r="F72" s="391">
        <v>350</v>
      </c>
      <c r="G72" s="391">
        <v>420</v>
      </c>
      <c r="H72" s="391">
        <v>460</v>
      </c>
      <c r="I72" s="391">
        <v>510</v>
      </c>
      <c r="J72" s="391">
        <v>550</v>
      </c>
      <c r="K72" s="145"/>
      <c r="L72" s="839"/>
      <c r="M72" s="145"/>
      <c r="N72" s="524"/>
      <c r="O72" s="523"/>
    </row>
    <row r="73" spans="1:15" ht="13.5" thickBot="1" x14ac:dyDescent="0.35">
      <c r="A73" s="358" t="s">
        <v>166</v>
      </c>
      <c r="B73" s="337" t="s">
        <v>165</v>
      </c>
      <c r="C73" s="389">
        <f>'Pay scale M'!D24</f>
        <v>43413</v>
      </c>
      <c r="D73" s="389">
        <f>'Pay scale M'!D33</f>
        <v>48012</v>
      </c>
      <c r="E73" s="389">
        <f>'Pay scale M'!D44</f>
        <v>52610</v>
      </c>
      <c r="F73" s="389">
        <f>'Pay scale M'!D53</f>
        <v>57207</v>
      </c>
      <c r="G73" s="389">
        <f>'Pay scale M'!D68</f>
        <v>61806</v>
      </c>
      <c r="H73" s="389">
        <f>'Pay scale M'!D77</f>
        <v>66403</v>
      </c>
      <c r="I73" s="389">
        <f>'Pay scale M'!D94</f>
        <v>72475</v>
      </c>
      <c r="J73" s="389">
        <f>'Pay scale M'!D105</f>
        <v>77738</v>
      </c>
      <c r="K73" s="148"/>
      <c r="L73" s="144"/>
      <c r="M73" s="148"/>
      <c r="N73" s="525"/>
      <c r="O73" s="523">
        <v>11</v>
      </c>
    </row>
    <row r="74" spans="1:15" ht="13.5" thickBot="1" x14ac:dyDescent="0.35">
      <c r="A74" s="153"/>
      <c r="B74" s="158"/>
      <c r="C74" s="393"/>
      <c r="D74" s="393"/>
      <c r="E74" s="393"/>
      <c r="F74" s="393"/>
      <c r="G74" s="393"/>
      <c r="H74" s="393"/>
      <c r="I74" s="393"/>
      <c r="J74" s="393"/>
      <c r="K74" s="148"/>
      <c r="L74" s="144"/>
      <c r="M74" s="148"/>
      <c r="N74" s="525"/>
      <c r="O74" s="523"/>
    </row>
    <row r="75" spans="1:15" ht="13.5" thickBot="1" x14ac:dyDescent="0.35">
      <c r="A75" s="153"/>
      <c r="B75" s="355" t="s">
        <v>161</v>
      </c>
      <c r="C75" s="386">
        <v>1</v>
      </c>
      <c r="D75" s="386">
        <v>2</v>
      </c>
      <c r="E75" s="386">
        <v>3</v>
      </c>
      <c r="F75" s="386">
        <v>4</v>
      </c>
      <c r="G75" s="386">
        <v>5</v>
      </c>
      <c r="H75" s="386">
        <v>6</v>
      </c>
      <c r="I75" s="387" t="s">
        <v>355</v>
      </c>
      <c r="J75" s="387" t="s">
        <v>355</v>
      </c>
      <c r="K75" s="148"/>
      <c r="L75" s="144"/>
      <c r="M75" s="148"/>
      <c r="N75" s="525"/>
      <c r="O75" s="523"/>
    </row>
    <row r="76" spans="1:15" ht="13" x14ac:dyDescent="0.3">
      <c r="A76" s="357"/>
      <c r="B76" s="326" t="s">
        <v>162</v>
      </c>
      <c r="C76" s="391">
        <v>570</v>
      </c>
      <c r="D76" s="391">
        <v>590</v>
      </c>
      <c r="E76" s="391">
        <v>610</v>
      </c>
      <c r="F76" s="391">
        <v>630</v>
      </c>
      <c r="G76" s="391">
        <v>635</v>
      </c>
      <c r="H76" s="391">
        <v>652</v>
      </c>
      <c r="I76" s="392"/>
      <c r="J76" s="392"/>
      <c r="K76" s="145"/>
      <c r="L76" s="839"/>
      <c r="M76" s="145"/>
      <c r="N76" s="524"/>
      <c r="O76" s="523"/>
    </row>
    <row r="77" spans="1:15" ht="13.5" thickBot="1" x14ac:dyDescent="0.35">
      <c r="A77" s="358" t="s">
        <v>167</v>
      </c>
      <c r="B77" s="337" t="s">
        <v>165</v>
      </c>
      <c r="C77" s="389">
        <f>'Pay scale M'!D109</f>
        <v>79922</v>
      </c>
      <c r="D77" s="389">
        <f>'Pay scale M'!D116</f>
        <v>82771</v>
      </c>
      <c r="E77" s="389">
        <f>'Pay scale M'!D119</f>
        <v>85620</v>
      </c>
      <c r="F77" s="389">
        <f>'Pay scale M'!D126</f>
        <v>88469</v>
      </c>
      <c r="G77" s="389">
        <f>'Pay scale M'!D127</f>
        <v>91318</v>
      </c>
      <c r="H77" s="389">
        <f>'Pay scale M'!D135</f>
        <v>94169</v>
      </c>
      <c r="I77" s="390"/>
      <c r="J77" s="390"/>
      <c r="K77" s="148"/>
      <c r="L77" s="144"/>
      <c r="M77" s="148"/>
      <c r="N77" s="525"/>
      <c r="O77" s="523">
        <v>11</v>
      </c>
    </row>
    <row r="78" spans="1:15" ht="13.5" thickBot="1" x14ac:dyDescent="0.35">
      <c r="A78" s="154"/>
      <c r="B78" s="158"/>
      <c r="C78" s="393"/>
      <c r="D78" s="393"/>
      <c r="E78" s="393"/>
      <c r="F78" s="393"/>
      <c r="G78" s="393"/>
      <c r="H78" s="393"/>
      <c r="I78" s="390"/>
      <c r="J78" s="390"/>
      <c r="K78" s="148"/>
      <c r="L78" s="144"/>
      <c r="M78" s="148"/>
      <c r="N78" s="525"/>
      <c r="O78" s="523"/>
    </row>
    <row r="79" spans="1:15" ht="13.5" thickBot="1" x14ac:dyDescent="0.35">
      <c r="A79" s="154"/>
      <c r="B79" s="352" t="s">
        <v>161</v>
      </c>
      <c r="C79" s="394">
        <v>1</v>
      </c>
      <c r="D79" s="393"/>
      <c r="E79" s="393"/>
      <c r="F79" s="393"/>
      <c r="G79" s="393"/>
      <c r="H79" s="393"/>
      <c r="I79" s="390"/>
      <c r="J79" s="390"/>
      <c r="K79" s="148"/>
      <c r="L79" s="144"/>
      <c r="M79" s="148"/>
      <c r="N79" s="525"/>
      <c r="O79" s="523"/>
    </row>
    <row r="80" spans="1:15" ht="13" x14ac:dyDescent="0.3">
      <c r="A80" s="357"/>
      <c r="B80" s="326" t="s">
        <v>162</v>
      </c>
      <c r="C80" s="388">
        <v>390</v>
      </c>
      <c r="D80" s="361"/>
      <c r="E80" s="361"/>
      <c r="F80" s="361"/>
      <c r="G80" s="361"/>
      <c r="H80" s="361"/>
      <c r="I80" s="361"/>
      <c r="J80" s="361"/>
      <c r="K80" s="145"/>
      <c r="L80" s="839"/>
      <c r="M80" s="145"/>
      <c r="N80" s="524"/>
      <c r="O80" s="523"/>
    </row>
    <row r="81" spans="1:17" ht="13.5" thickBot="1" x14ac:dyDescent="0.35">
      <c r="A81" s="358" t="s">
        <v>168</v>
      </c>
      <c r="B81" s="337" t="s">
        <v>165</v>
      </c>
      <c r="C81" s="395">
        <f>'Pay scale M'!D60</f>
        <v>59507.97</v>
      </c>
      <c r="D81" s="396"/>
      <c r="E81" s="396"/>
      <c r="F81" s="396"/>
      <c r="G81" s="396"/>
      <c r="H81" s="396"/>
      <c r="I81" s="396"/>
      <c r="J81" s="396"/>
      <c r="K81" s="148"/>
      <c r="L81" s="144"/>
      <c r="M81" s="148"/>
      <c r="N81" s="525"/>
      <c r="O81" s="523">
        <v>11</v>
      </c>
    </row>
    <row r="82" spans="1:17" ht="13.5" thickBot="1" x14ac:dyDescent="0.35">
      <c r="A82" s="154"/>
      <c r="B82" s="158"/>
      <c r="C82" s="397"/>
      <c r="D82" s="396"/>
      <c r="E82" s="396"/>
      <c r="F82" s="396"/>
      <c r="G82" s="396"/>
      <c r="H82" s="396"/>
      <c r="I82" s="396"/>
      <c r="J82" s="396"/>
      <c r="K82" s="148"/>
      <c r="L82" s="144"/>
      <c r="M82" s="148"/>
      <c r="N82" s="525"/>
      <c r="O82" s="523"/>
    </row>
    <row r="83" spans="1:17" ht="13.5" thickBot="1" x14ac:dyDescent="0.35">
      <c r="A83" s="154"/>
      <c r="B83" s="355" t="s">
        <v>161</v>
      </c>
      <c r="C83" s="386">
        <v>1</v>
      </c>
      <c r="D83" s="386">
        <v>2</v>
      </c>
      <c r="E83" s="386">
        <v>3</v>
      </c>
      <c r="F83" s="386">
        <v>4</v>
      </c>
      <c r="G83" s="386">
        <v>5</v>
      </c>
      <c r="H83" s="386">
        <v>6</v>
      </c>
      <c r="I83" s="386">
        <v>7</v>
      </c>
      <c r="J83" s="386">
        <v>8</v>
      </c>
      <c r="K83" s="148"/>
      <c r="L83" s="144"/>
      <c r="M83" s="148"/>
      <c r="N83" s="525"/>
      <c r="O83" s="523"/>
    </row>
    <row r="84" spans="1:17" ht="13" x14ac:dyDescent="0.3">
      <c r="A84" s="357"/>
      <c r="B84" s="326" t="s">
        <v>162</v>
      </c>
      <c r="C84" s="388">
        <v>660</v>
      </c>
      <c r="D84" s="388">
        <v>670</v>
      </c>
      <c r="E84" s="388">
        <v>680</v>
      </c>
      <c r="F84" s="388">
        <v>690</v>
      </c>
      <c r="G84" s="388">
        <v>700</v>
      </c>
      <c r="H84" s="388">
        <v>710</v>
      </c>
      <c r="I84" s="388">
        <v>720</v>
      </c>
      <c r="J84" s="388">
        <v>730</v>
      </c>
      <c r="K84" s="145"/>
      <c r="L84" s="839"/>
      <c r="M84" s="145"/>
      <c r="N84" s="524"/>
      <c r="O84" s="523"/>
    </row>
    <row r="85" spans="1:17" ht="13.5" thickBot="1" x14ac:dyDescent="0.35">
      <c r="A85" s="358" t="s">
        <v>169</v>
      </c>
      <c r="B85" s="337" t="s">
        <v>165</v>
      </c>
      <c r="C85" s="989">
        <f>'Pay scale M'!D136</f>
        <v>98372</v>
      </c>
      <c r="D85" s="989">
        <f>'Pay scale M'!D140</f>
        <v>101640</v>
      </c>
      <c r="E85" s="989">
        <f>'Pay scale M'!D143</f>
        <v>104908</v>
      </c>
      <c r="F85" s="989">
        <f>'Pay scale M'!D144</f>
        <v>108176</v>
      </c>
      <c r="G85" s="989">
        <f>'Pay scale M'!D145</f>
        <v>111444</v>
      </c>
      <c r="H85" s="989">
        <f>'Pay scale M'!D146</f>
        <v>114712</v>
      </c>
      <c r="I85" s="989">
        <f>'Pay scale M'!D147</f>
        <v>117980</v>
      </c>
      <c r="J85" s="989">
        <f>'Pay scale M'!D148</f>
        <v>121248</v>
      </c>
      <c r="K85" s="148"/>
      <c r="L85" s="144"/>
      <c r="M85" s="148"/>
      <c r="N85" s="525"/>
      <c r="O85" s="523">
        <v>11</v>
      </c>
    </row>
    <row r="86" spans="1:17" ht="13.5" thickBot="1" x14ac:dyDescent="0.35">
      <c r="A86" s="154"/>
      <c r="B86" s="158"/>
      <c r="C86" s="393"/>
      <c r="D86" s="393"/>
      <c r="E86" s="393"/>
      <c r="F86" s="393"/>
      <c r="G86" s="393"/>
      <c r="H86" s="393"/>
      <c r="I86" s="393"/>
      <c r="J86" s="393"/>
      <c r="K86" s="148"/>
      <c r="L86" s="148"/>
      <c r="M86" s="148"/>
      <c r="N86" s="525"/>
      <c r="O86" s="523"/>
    </row>
    <row r="87" spans="1:17" ht="13.5" thickBot="1" x14ac:dyDescent="0.35">
      <c r="A87" s="154"/>
      <c r="B87" s="352" t="s">
        <v>161</v>
      </c>
      <c r="C87" s="394">
        <v>1</v>
      </c>
      <c r="D87" s="396"/>
      <c r="E87" s="396"/>
      <c r="F87" s="396"/>
      <c r="G87" s="396"/>
      <c r="H87" s="396"/>
      <c r="I87" s="396"/>
      <c r="J87" s="396"/>
      <c r="K87" s="148"/>
      <c r="L87" s="148"/>
      <c r="M87" s="148"/>
      <c r="N87" s="525"/>
      <c r="O87" s="523"/>
    </row>
    <row r="88" spans="1:17" ht="13" x14ac:dyDescent="0.3">
      <c r="A88" s="357"/>
      <c r="B88" s="326" t="s">
        <v>162</v>
      </c>
      <c r="C88" s="388">
        <v>390</v>
      </c>
      <c r="D88" s="361"/>
      <c r="E88" s="361"/>
      <c r="F88" s="361"/>
      <c r="G88" s="361"/>
      <c r="H88" s="361"/>
      <c r="I88" s="361"/>
      <c r="J88" s="361"/>
      <c r="K88" s="145"/>
      <c r="L88" s="145"/>
      <c r="M88" s="145"/>
      <c r="N88" s="524"/>
      <c r="O88" s="523"/>
    </row>
    <row r="89" spans="1:17" ht="13.5" thickBot="1" x14ac:dyDescent="0.35">
      <c r="A89" s="358" t="s">
        <v>170</v>
      </c>
      <c r="B89" s="337" t="s">
        <v>165</v>
      </c>
      <c r="C89" s="395">
        <f>'Pay scale M'!D60</f>
        <v>59507.97</v>
      </c>
      <c r="D89" s="396"/>
      <c r="E89" s="396"/>
      <c r="F89" s="396"/>
      <c r="G89" s="396"/>
      <c r="H89" s="396"/>
      <c r="I89" s="396"/>
      <c r="J89" s="396"/>
      <c r="K89" s="148"/>
      <c r="L89" s="144"/>
      <c r="M89" s="148"/>
      <c r="N89" s="525"/>
      <c r="O89" s="523">
        <v>11</v>
      </c>
    </row>
    <row r="90" spans="1:17" ht="13.5" thickBot="1" x14ac:dyDescent="0.35">
      <c r="A90" s="154"/>
      <c r="B90" s="158"/>
      <c r="C90" s="397"/>
      <c r="D90" s="396"/>
      <c r="E90" s="396"/>
      <c r="F90" s="396"/>
      <c r="G90" s="396"/>
      <c r="H90" s="396"/>
      <c r="I90" s="396"/>
      <c r="J90" s="396"/>
      <c r="K90" s="148"/>
      <c r="L90" s="148"/>
      <c r="M90" s="148"/>
      <c r="N90" s="525"/>
      <c r="O90" s="523"/>
    </row>
    <row r="91" spans="1:17" ht="13.5" thickBot="1" x14ac:dyDescent="0.35">
      <c r="A91" s="154"/>
      <c r="B91" s="355" t="s">
        <v>161</v>
      </c>
      <c r="C91" s="386">
        <v>1</v>
      </c>
      <c r="D91" s="386">
        <v>2</v>
      </c>
      <c r="E91" s="386">
        <v>3</v>
      </c>
      <c r="F91" s="386">
        <v>4</v>
      </c>
      <c r="G91" s="386">
        <v>5</v>
      </c>
      <c r="H91" s="396"/>
      <c r="I91" s="840"/>
      <c r="J91" s="396"/>
      <c r="K91" s="148"/>
      <c r="L91" s="148"/>
      <c r="M91" s="148"/>
      <c r="N91" s="525"/>
      <c r="O91" s="523"/>
    </row>
    <row r="92" spans="1:17" ht="13" x14ac:dyDescent="0.3">
      <c r="A92" s="151" t="s">
        <v>355</v>
      </c>
      <c r="B92" s="326" t="s">
        <v>162</v>
      </c>
      <c r="C92" s="388">
        <v>500</v>
      </c>
      <c r="D92" s="388">
        <v>560</v>
      </c>
      <c r="E92" s="388">
        <v>580</v>
      </c>
      <c r="F92" s="388">
        <v>620</v>
      </c>
      <c r="G92" s="388">
        <v>640</v>
      </c>
      <c r="H92" s="398"/>
      <c r="I92" s="841"/>
      <c r="J92" s="398"/>
      <c r="K92" s="145"/>
      <c r="L92" s="145"/>
      <c r="M92" s="145"/>
      <c r="N92" s="524"/>
      <c r="O92" s="523"/>
    </row>
    <row r="93" spans="1:17" ht="13.5" thickBot="1" x14ac:dyDescent="0.35">
      <c r="A93" s="359" t="s">
        <v>171</v>
      </c>
      <c r="B93" s="336" t="s">
        <v>165</v>
      </c>
      <c r="C93" s="991">
        <f>'Pay scale M'!D90</f>
        <v>73367</v>
      </c>
      <c r="D93" s="991">
        <f>'Pay scale M'!D106</f>
        <v>78617</v>
      </c>
      <c r="E93" s="991">
        <f>'Pay scale M'!D111</f>
        <v>83868</v>
      </c>
      <c r="F93" s="991">
        <f>'Pay scale M'!D122</f>
        <v>89117</v>
      </c>
      <c r="G93" s="991">
        <f>'Pay scale M'!D128</f>
        <v>95104</v>
      </c>
      <c r="H93" s="399"/>
      <c r="I93" s="842"/>
      <c r="J93" s="399"/>
      <c r="K93" s="148"/>
      <c r="L93" s="148"/>
      <c r="M93" s="148"/>
      <c r="N93" s="525"/>
      <c r="O93" s="523">
        <v>11</v>
      </c>
    </row>
    <row r="94" spans="1:17" ht="13" thickBot="1" x14ac:dyDescent="0.3">
      <c r="A94" s="1164" t="s">
        <v>201</v>
      </c>
      <c r="B94" s="1165"/>
      <c r="C94" s="1165"/>
      <c r="D94" s="1165"/>
      <c r="E94" s="1165"/>
      <c r="F94" s="1165"/>
      <c r="G94" s="1165"/>
      <c r="H94" s="1165"/>
      <c r="I94" s="1165"/>
      <c r="J94" s="1165"/>
      <c r="K94" s="1165"/>
      <c r="L94" s="1165"/>
      <c r="M94" s="1166"/>
      <c r="N94" s="526"/>
      <c r="O94" s="524"/>
      <c r="P94" s="145"/>
      <c r="Q94" s="148"/>
    </row>
    <row r="95" spans="1:17" ht="13" x14ac:dyDescent="0.3">
      <c r="A95" s="360"/>
      <c r="B95" s="271"/>
      <c r="C95" s="271"/>
      <c r="D95" s="271"/>
      <c r="E95" s="271"/>
      <c r="F95" s="271"/>
      <c r="G95" s="271"/>
      <c r="H95" s="271"/>
      <c r="I95" s="271"/>
      <c r="J95" s="271"/>
      <c r="K95" s="271"/>
      <c r="L95" s="271"/>
      <c r="M95" s="271"/>
      <c r="N95" s="527"/>
      <c r="O95" s="524"/>
      <c r="P95" s="145"/>
      <c r="Q95" s="148"/>
    </row>
    <row r="96" spans="1:17" ht="13.5" thickBot="1" x14ac:dyDescent="0.35">
      <c r="A96" s="295"/>
      <c r="B96" s="154"/>
      <c r="C96" s="199"/>
      <c r="D96" s="199"/>
      <c r="E96" s="199"/>
      <c r="F96" s="199"/>
      <c r="G96" s="199"/>
      <c r="H96" s="198"/>
      <c r="I96" s="198"/>
      <c r="J96" s="198"/>
      <c r="K96" s="150"/>
      <c r="L96" s="145"/>
      <c r="M96" s="145"/>
      <c r="N96" s="523"/>
      <c r="O96" s="523"/>
    </row>
    <row r="97" spans="1:15" ht="13.5" thickBot="1" x14ac:dyDescent="0.35">
      <c r="A97" s="295"/>
      <c r="B97" s="355" t="s">
        <v>161</v>
      </c>
      <c r="C97" s="383">
        <v>1</v>
      </c>
      <c r="D97" s="383">
        <v>2</v>
      </c>
      <c r="E97" s="383">
        <v>3</v>
      </c>
      <c r="F97" s="383">
        <v>4</v>
      </c>
      <c r="G97" s="383">
        <v>5</v>
      </c>
      <c r="H97" s="401">
        <v>6</v>
      </c>
      <c r="I97" s="401">
        <v>7</v>
      </c>
      <c r="J97" s="401">
        <v>8</v>
      </c>
      <c r="K97" s="401">
        <v>9</v>
      </c>
      <c r="L97" s="402">
        <v>10</v>
      </c>
      <c r="M97" s="10"/>
      <c r="N97" s="523"/>
      <c r="O97" s="523"/>
    </row>
    <row r="98" spans="1:15" ht="13" x14ac:dyDescent="0.3">
      <c r="A98" s="362"/>
      <c r="B98" s="442" t="s">
        <v>162</v>
      </c>
      <c r="C98" s="365">
        <v>385</v>
      </c>
      <c r="D98" s="365">
        <v>435</v>
      </c>
      <c r="E98" s="365">
        <v>487</v>
      </c>
      <c r="F98" s="365">
        <v>545</v>
      </c>
      <c r="G98" s="365">
        <v>575</v>
      </c>
      <c r="H98" s="365">
        <v>605</v>
      </c>
      <c r="I98" s="365">
        <v>606</v>
      </c>
      <c r="J98" s="365">
        <v>615</v>
      </c>
      <c r="K98" s="365">
        <v>616</v>
      </c>
      <c r="L98" s="385">
        <v>642</v>
      </c>
      <c r="M98" s="10"/>
      <c r="N98" s="523"/>
      <c r="O98" s="523"/>
    </row>
    <row r="99" spans="1:15" ht="13.5" thickBot="1" x14ac:dyDescent="0.35">
      <c r="A99" s="521" t="s">
        <v>338</v>
      </c>
      <c r="B99" s="519" t="s">
        <v>165</v>
      </c>
      <c r="C99" s="366">
        <f>'Pay scale M'!D59</f>
        <v>59436</v>
      </c>
      <c r="D99" s="366">
        <f>'Pay scale M'!D73</f>
        <v>64215</v>
      </c>
      <c r="E99" s="366">
        <f>'Pay scale M'!D82</f>
        <v>68991</v>
      </c>
      <c r="F99" s="366">
        <f>'Pay scale M'!D101</f>
        <v>75299</v>
      </c>
      <c r="G99" s="366">
        <f>'Pay scale M'!D110</f>
        <v>80767</v>
      </c>
      <c r="H99" s="366">
        <f>'Pay scale M'!D117</f>
        <v>83035</v>
      </c>
      <c r="I99" s="366">
        <f>'Pay scale M'!D118</f>
        <v>83035</v>
      </c>
      <c r="J99" s="366">
        <f>'Pay scale M'!D120</f>
        <v>85995</v>
      </c>
      <c r="K99" s="366">
        <f>'Pay scale M'!D121</f>
        <v>85995</v>
      </c>
      <c r="L99" s="366">
        <f>'Pay scale M'!D129</f>
        <v>88955</v>
      </c>
      <c r="M99" s="792"/>
      <c r="N99" s="523"/>
      <c r="O99" s="523">
        <v>11</v>
      </c>
    </row>
    <row r="100" spans="1:15" ht="13.5" thickBot="1" x14ac:dyDescent="0.35">
      <c r="A100" s="521"/>
      <c r="B100" s="520" t="s">
        <v>161</v>
      </c>
      <c r="C100" s="402">
        <v>11</v>
      </c>
      <c r="D100" s="402">
        <v>12</v>
      </c>
      <c r="E100" s="402">
        <v>13</v>
      </c>
      <c r="F100" s="402">
        <v>14</v>
      </c>
      <c r="G100" s="402">
        <v>14</v>
      </c>
      <c r="H100" s="402">
        <v>16</v>
      </c>
      <c r="I100" s="402">
        <v>17</v>
      </c>
      <c r="J100" s="402">
        <v>18</v>
      </c>
      <c r="K100" s="402">
        <v>19</v>
      </c>
      <c r="L100" s="368"/>
      <c r="M100" s="792"/>
      <c r="N100" s="523"/>
      <c r="O100" s="523"/>
    </row>
    <row r="101" spans="1:15" ht="13" x14ac:dyDescent="0.3">
      <c r="A101" s="521"/>
      <c r="B101" s="326" t="str">
        <f>B98</f>
        <v>Spine Point</v>
      </c>
      <c r="C101" s="385">
        <v>643</v>
      </c>
      <c r="D101" s="385">
        <v>645</v>
      </c>
      <c r="E101" s="385">
        <v>646</v>
      </c>
      <c r="F101" s="385">
        <v>647</v>
      </c>
      <c r="G101" s="385">
        <v>665</v>
      </c>
      <c r="H101" s="385">
        <v>666</v>
      </c>
      <c r="I101" s="385">
        <v>667</v>
      </c>
      <c r="J101" s="385">
        <v>675</v>
      </c>
      <c r="K101" s="917">
        <v>676</v>
      </c>
      <c r="L101" s="368"/>
      <c r="M101" s="792"/>
      <c r="N101" s="523"/>
      <c r="O101" s="523"/>
    </row>
    <row r="102" spans="1:15" ht="13.5" thickBot="1" x14ac:dyDescent="0.35">
      <c r="A102" s="363"/>
      <c r="B102" s="358" t="s">
        <v>165</v>
      </c>
      <c r="C102" s="366">
        <f>'Pay scale M'!D130</f>
        <v>88955</v>
      </c>
      <c r="D102" s="366">
        <f>'Pay scale M'!D131</f>
        <v>91915</v>
      </c>
      <c r="E102" s="366">
        <f>'Pay scale M'!D132</f>
        <v>91915</v>
      </c>
      <c r="F102" s="366">
        <f>'Pay scale M'!D133</f>
        <v>91915</v>
      </c>
      <c r="G102" s="366">
        <f>'Pay scale M'!D137</f>
        <v>94875</v>
      </c>
      <c r="H102" s="366">
        <f>'Pay scale M'!D138</f>
        <v>94875</v>
      </c>
      <c r="I102" s="366">
        <f>'Pay scale M'!D139</f>
        <v>94875</v>
      </c>
      <c r="J102" s="366">
        <f>'Pay scale M'!D141</f>
        <v>97838</v>
      </c>
      <c r="K102" s="918">
        <f>'Pay scale M'!D142</f>
        <v>97838</v>
      </c>
      <c r="L102" s="368"/>
      <c r="M102" s="792"/>
      <c r="N102" s="523"/>
      <c r="O102" s="523"/>
    </row>
    <row r="103" spans="1:15" ht="13.5" thickBot="1" x14ac:dyDescent="0.35">
      <c r="A103" s="367"/>
      <c r="B103" s="154"/>
      <c r="C103" s="368"/>
      <c r="D103" s="368"/>
      <c r="E103" s="368"/>
      <c r="F103" s="368"/>
      <c r="G103" s="368"/>
      <c r="H103" s="368"/>
      <c r="I103" s="368"/>
      <c r="J103" s="368"/>
      <c r="K103" s="368"/>
      <c r="L103" s="368"/>
      <c r="M103" s="368"/>
      <c r="N103" s="523"/>
      <c r="O103" s="523"/>
    </row>
    <row r="104" spans="1:15" ht="13.5" thickBot="1" x14ac:dyDescent="0.35">
      <c r="A104" s="367"/>
      <c r="B104" s="352" t="s">
        <v>161</v>
      </c>
      <c r="C104" s="400">
        <v>1</v>
      </c>
      <c r="D104" s="368"/>
      <c r="E104" s="368"/>
      <c r="F104" s="368"/>
      <c r="G104" s="368"/>
      <c r="H104" s="368"/>
      <c r="I104" s="368"/>
      <c r="J104" s="368"/>
      <c r="K104" s="368"/>
      <c r="L104" s="368"/>
      <c r="M104" s="368"/>
      <c r="N104" s="523"/>
      <c r="O104" s="523"/>
    </row>
    <row r="105" spans="1:15" ht="13" x14ac:dyDescent="0.3">
      <c r="A105" s="362"/>
      <c r="B105" s="364" t="s">
        <v>162</v>
      </c>
      <c r="C105" s="365">
        <v>437</v>
      </c>
      <c r="D105" s="403"/>
      <c r="E105" s="403"/>
      <c r="F105" s="403"/>
      <c r="G105" s="403"/>
      <c r="H105" s="403"/>
      <c r="I105" s="403"/>
      <c r="J105" s="403"/>
      <c r="K105" s="403"/>
      <c r="L105" s="404"/>
      <c r="M105" s="404"/>
      <c r="N105" s="523"/>
      <c r="O105" s="523"/>
    </row>
    <row r="106" spans="1:15" ht="13.5" thickBot="1" x14ac:dyDescent="0.35">
      <c r="A106" s="363" t="s">
        <v>339</v>
      </c>
      <c r="B106" s="358" t="s">
        <v>165</v>
      </c>
      <c r="C106" s="369">
        <f>'Pay scale M'!D74</f>
        <v>68995.350000000006</v>
      </c>
      <c r="D106" s="403"/>
      <c r="E106" s="843"/>
      <c r="F106" s="403"/>
      <c r="G106" s="403"/>
      <c r="H106" s="403"/>
      <c r="I106" s="403"/>
      <c r="J106" s="403"/>
      <c r="K106" s="403"/>
      <c r="L106" s="404"/>
      <c r="M106" s="404"/>
      <c r="N106" s="528"/>
      <c r="O106" s="523">
        <v>11</v>
      </c>
    </row>
    <row r="107" spans="1:15" ht="13.5" thickBot="1" x14ac:dyDescent="0.35">
      <c r="A107" s="367"/>
      <c r="B107" s="154"/>
      <c r="C107" s="370"/>
      <c r="D107" s="403"/>
      <c r="E107" s="403"/>
      <c r="F107" s="403"/>
      <c r="G107" s="403"/>
      <c r="H107" s="403"/>
      <c r="I107" s="403"/>
      <c r="J107" s="403"/>
      <c r="K107" s="403"/>
      <c r="L107" s="404"/>
      <c r="M107" s="404"/>
      <c r="N107" s="523"/>
      <c r="O107" s="523"/>
    </row>
    <row r="108" spans="1:15" ht="13.5" thickBot="1" x14ac:dyDescent="0.35">
      <c r="A108" s="367"/>
      <c r="B108" s="355" t="s">
        <v>161</v>
      </c>
      <c r="C108" s="383">
        <v>1</v>
      </c>
      <c r="D108" s="383">
        <v>2</v>
      </c>
      <c r="E108" s="383">
        <v>3</v>
      </c>
      <c r="F108" s="383">
        <v>4</v>
      </c>
      <c r="G108" s="383">
        <v>5</v>
      </c>
      <c r="H108" s="401">
        <v>6</v>
      </c>
      <c r="I108" s="401">
        <v>7</v>
      </c>
      <c r="J108" s="401">
        <v>8</v>
      </c>
      <c r="K108" s="401">
        <v>9</v>
      </c>
      <c r="L108" s="402">
        <v>10</v>
      </c>
      <c r="M108" s="10"/>
      <c r="N108" s="523"/>
      <c r="O108" s="523"/>
    </row>
    <row r="109" spans="1:15" ht="13" x14ac:dyDescent="0.3">
      <c r="A109" s="362"/>
      <c r="B109" s="376" t="s">
        <v>162</v>
      </c>
      <c r="C109" s="365">
        <v>165</v>
      </c>
      <c r="D109" s="365">
        <v>225</v>
      </c>
      <c r="E109" s="365">
        <v>285</v>
      </c>
      <c r="F109" s="365">
        <v>315</v>
      </c>
      <c r="G109" s="365">
        <v>335</v>
      </c>
      <c r="H109" s="365">
        <v>395</v>
      </c>
      <c r="I109" s="365">
        <v>396</v>
      </c>
      <c r="J109" s="365">
        <v>415</v>
      </c>
      <c r="K109" s="365">
        <v>416</v>
      </c>
      <c r="L109" s="385">
        <v>485</v>
      </c>
      <c r="M109" s="10"/>
      <c r="N109" s="523"/>
      <c r="O109" s="523"/>
    </row>
    <row r="110" spans="1:15" ht="13.5" thickBot="1" x14ac:dyDescent="0.35">
      <c r="A110" s="521" t="s">
        <v>340</v>
      </c>
      <c r="B110" s="519" t="s">
        <v>165</v>
      </c>
      <c r="C110" s="366">
        <f>'Pay scale M'!D22</f>
        <v>42393</v>
      </c>
      <c r="D110" s="366">
        <f>'Pay scale M'!D29</f>
        <v>46017</v>
      </c>
      <c r="E110" s="366">
        <f>'Pay scale M'!D38</f>
        <v>50730</v>
      </c>
      <c r="F110" s="366">
        <f>'Pay scale M'!D46</f>
        <v>53255</v>
      </c>
      <c r="G110" s="366">
        <f>'Pay scale M'!D51</f>
        <v>56894</v>
      </c>
      <c r="H110" s="366">
        <f>'Pay scale M'!D61</f>
        <v>60519</v>
      </c>
      <c r="I110" s="366">
        <f>'Pay scale M'!D62</f>
        <v>60519</v>
      </c>
      <c r="J110" s="366">
        <f>'Pay scale M'!D66</f>
        <v>64225</v>
      </c>
      <c r="K110" s="366">
        <f>'Pay scale M'!D67</f>
        <v>64225</v>
      </c>
      <c r="L110" s="366">
        <f>'Pay scale M'!D80</f>
        <v>67933</v>
      </c>
      <c r="M110" s="792"/>
      <c r="N110" s="523"/>
      <c r="O110" s="523">
        <v>11</v>
      </c>
    </row>
    <row r="111" spans="1:15" ht="13.5" thickBot="1" x14ac:dyDescent="0.35">
      <c r="A111" s="521"/>
      <c r="B111" s="355" t="s">
        <v>161</v>
      </c>
      <c r="C111" s="402">
        <v>11</v>
      </c>
      <c r="D111" s="402">
        <v>12</v>
      </c>
      <c r="E111" s="402">
        <v>13</v>
      </c>
      <c r="F111" s="402">
        <v>14</v>
      </c>
      <c r="G111" s="402">
        <v>14</v>
      </c>
      <c r="H111" s="402">
        <v>16</v>
      </c>
      <c r="I111" s="402">
        <v>17</v>
      </c>
      <c r="J111" s="402">
        <v>18</v>
      </c>
      <c r="K111" s="368"/>
      <c r="L111" s="368"/>
      <c r="M111" s="792"/>
      <c r="N111" s="523"/>
      <c r="O111" s="523"/>
    </row>
    <row r="112" spans="1:15" ht="13" x14ac:dyDescent="0.3">
      <c r="A112" s="521"/>
      <c r="B112" s="376" t="s">
        <v>162</v>
      </c>
      <c r="C112" s="385">
        <v>486</v>
      </c>
      <c r="D112" s="385">
        <v>495</v>
      </c>
      <c r="E112" s="385">
        <v>496</v>
      </c>
      <c r="F112" s="385">
        <v>497</v>
      </c>
      <c r="G112" s="385">
        <v>535</v>
      </c>
      <c r="H112" s="385">
        <v>536</v>
      </c>
      <c r="I112" s="385">
        <v>537</v>
      </c>
      <c r="J112" s="385">
        <v>565</v>
      </c>
      <c r="K112" s="368"/>
      <c r="L112" s="368"/>
      <c r="M112" s="792"/>
      <c r="N112" s="523"/>
      <c r="O112" s="523"/>
    </row>
    <row r="113" spans="1:15" ht="13.5" thickBot="1" x14ac:dyDescent="0.35">
      <c r="A113" s="363"/>
      <c r="B113" s="519" t="s">
        <v>165</v>
      </c>
      <c r="C113" s="366">
        <f>'Pay scale M'!D81</f>
        <v>67933</v>
      </c>
      <c r="D113" s="366">
        <f>'Pay scale M'!D87</f>
        <v>71640</v>
      </c>
      <c r="E113" s="366">
        <f>'Pay scale M'!D88</f>
        <v>71640</v>
      </c>
      <c r="F113" s="366">
        <f>'Pay scale M'!D89</f>
        <v>71640</v>
      </c>
      <c r="G113" s="366">
        <f>'Pay scale M'!D97</f>
        <v>75346</v>
      </c>
      <c r="H113" s="366">
        <f>'Pay scale M'!D98</f>
        <v>75346</v>
      </c>
      <c r="I113" s="366">
        <f>'Pay scale M'!D99</f>
        <v>75346</v>
      </c>
      <c r="J113" s="366">
        <f>'Pay scale M'!D107</f>
        <v>79054</v>
      </c>
      <c r="K113" s="368"/>
      <c r="L113" s="368"/>
      <c r="M113" s="792"/>
      <c r="N113" s="523"/>
      <c r="O113" s="523"/>
    </row>
    <row r="114" spans="1:15" ht="13.5" thickBot="1" x14ac:dyDescent="0.35">
      <c r="A114" s="367"/>
      <c r="B114" s="156"/>
      <c r="C114" s="368"/>
      <c r="D114" s="368"/>
      <c r="E114" s="368"/>
      <c r="F114" s="368"/>
      <c r="G114" s="368"/>
      <c r="H114" s="368"/>
      <c r="I114" s="368"/>
      <c r="J114" s="368"/>
      <c r="K114" s="368"/>
      <c r="L114" s="368"/>
      <c r="M114" s="792"/>
      <c r="N114" s="523"/>
      <c r="O114" s="523"/>
    </row>
    <row r="115" spans="1:15" ht="13.5" thickBot="1" x14ac:dyDescent="0.35">
      <c r="A115" s="367"/>
      <c r="B115" s="352" t="s">
        <v>161</v>
      </c>
      <c r="C115" s="400">
        <v>1</v>
      </c>
      <c r="D115" s="368"/>
      <c r="E115" s="368"/>
      <c r="F115" s="368"/>
      <c r="G115" s="368"/>
      <c r="H115" s="368"/>
      <c r="I115" s="368"/>
      <c r="J115" s="368"/>
      <c r="K115" s="368"/>
      <c r="L115" s="368"/>
      <c r="M115" s="368"/>
      <c r="N115" s="523"/>
      <c r="O115" s="523"/>
    </row>
    <row r="116" spans="1:15" ht="13" x14ac:dyDescent="0.3">
      <c r="A116" s="362"/>
      <c r="B116" s="373" t="s">
        <v>162</v>
      </c>
      <c r="C116" s="365">
        <v>265</v>
      </c>
      <c r="D116" s="403"/>
      <c r="E116" s="403"/>
      <c r="F116" s="403"/>
      <c r="G116" s="403"/>
      <c r="H116" s="403"/>
      <c r="I116" s="403"/>
      <c r="J116" s="403"/>
      <c r="K116" s="403"/>
      <c r="L116" s="406"/>
      <c r="M116" s="406"/>
      <c r="N116" s="523"/>
      <c r="O116" s="523"/>
    </row>
    <row r="117" spans="1:15" ht="13.5" thickBot="1" x14ac:dyDescent="0.35">
      <c r="A117" s="363" t="s">
        <v>341</v>
      </c>
      <c r="B117" s="358" t="s">
        <v>165</v>
      </c>
      <c r="C117" s="369">
        <f>'Pay scale M'!D35</f>
        <v>50734.94</v>
      </c>
      <c r="D117" s="403"/>
      <c r="E117" s="843"/>
      <c r="F117" s="403"/>
      <c r="G117" s="403"/>
      <c r="H117" s="403"/>
      <c r="I117" s="403"/>
      <c r="J117" s="403"/>
      <c r="K117" s="403"/>
      <c r="L117" s="406"/>
      <c r="M117" s="406"/>
      <c r="N117" s="529"/>
      <c r="O117" s="523">
        <v>11</v>
      </c>
    </row>
    <row r="118" spans="1:15" ht="13.5" thickBot="1" x14ac:dyDescent="0.35">
      <c r="A118" s="432"/>
      <c r="B118" s="154"/>
      <c r="C118" s="370"/>
      <c r="D118" s="403"/>
      <c r="E118" s="403"/>
      <c r="F118" s="403"/>
      <c r="G118" s="403"/>
      <c r="H118" s="403"/>
      <c r="I118" s="403"/>
      <c r="J118" s="403"/>
      <c r="K118" s="403"/>
      <c r="L118" s="406"/>
      <c r="M118" s="406"/>
      <c r="N118" s="523"/>
      <c r="O118" s="523"/>
    </row>
    <row r="119" spans="1:15" ht="13.5" thickBot="1" x14ac:dyDescent="0.35">
      <c r="A119" s="906"/>
      <c r="B119" s="893" t="s">
        <v>161</v>
      </c>
      <c r="C119" s="893">
        <v>1</v>
      </c>
      <c r="D119" s="893">
        <v>2</v>
      </c>
      <c r="E119" s="893">
        <v>3</v>
      </c>
      <c r="F119" s="893">
        <v>4</v>
      </c>
      <c r="G119" s="893">
        <v>5</v>
      </c>
      <c r="H119" s="893">
        <v>6</v>
      </c>
      <c r="I119" s="893">
        <v>7</v>
      </c>
      <c r="J119" s="843"/>
      <c r="K119" s="403"/>
      <c r="L119" s="406"/>
      <c r="M119" s="406"/>
      <c r="N119" s="523"/>
      <c r="O119" s="523"/>
    </row>
    <row r="120" spans="1:15" ht="13.5" thickBot="1" x14ac:dyDescent="0.35">
      <c r="A120" s="892"/>
      <c r="B120" s="895" t="s">
        <v>162</v>
      </c>
      <c r="C120" s="896">
        <v>581</v>
      </c>
      <c r="D120" s="896">
        <v>582</v>
      </c>
      <c r="E120" s="896">
        <v>583</v>
      </c>
      <c r="F120" s="896">
        <v>625</v>
      </c>
      <c r="G120" s="896">
        <v>626</v>
      </c>
      <c r="H120" s="896">
        <v>627</v>
      </c>
      <c r="I120" s="896">
        <v>648</v>
      </c>
      <c r="J120" s="843"/>
      <c r="K120" s="403"/>
      <c r="L120" s="406"/>
      <c r="M120" s="406"/>
      <c r="N120" s="523"/>
      <c r="O120" s="523"/>
    </row>
    <row r="121" spans="1:15" ht="13.5" thickBot="1" x14ac:dyDescent="0.35">
      <c r="A121" s="897" t="s">
        <v>1250</v>
      </c>
      <c r="B121" s="898" t="s">
        <v>165</v>
      </c>
      <c r="C121" s="1057">
        <f>'Pay scale M'!D112</f>
        <v>80693</v>
      </c>
      <c r="D121" s="1057">
        <f>'Pay scale M'!D113</f>
        <v>80693</v>
      </c>
      <c r="E121" s="1057">
        <f>'Pay scale M'!D114</f>
        <v>80693</v>
      </c>
      <c r="F121" s="1057">
        <f>'Pay scale M'!D123</f>
        <v>86139</v>
      </c>
      <c r="G121" s="1057">
        <f>'Pay scale M'!D124</f>
        <v>86139</v>
      </c>
      <c r="H121" s="1057">
        <f>'Pay scale M'!D125</f>
        <v>86139</v>
      </c>
      <c r="I121" s="1057">
        <f>'Pay scale M'!D134</f>
        <v>91584</v>
      </c>
      <c r="J121" s="843"/>
      <c r="K121" s="403"/>
      <c r="L121" s="406"/>
      <c r="M121" s="406"/>
      <c r="N121" s="523"/>
      <c r="O121" s="523">
        <v>10</v>
      </c>
    </row>
    <row r="122" spans="1:15" ht="13.5" thickBot="1" x14ac:dyDescent="0.35">
      <c r="A122" s="899"/>
      <c r="B122" s="900"/>
      <c r="C122" s="901"/>
      <c r="D122" s="901"/>
      <c r="E122" s="901"/>
      <c r="F122" s="901"/>
      <c r="G122" s="901"/>
      <c r="H122" s="901"/>
      <c r="I122" s="901"/>
      <c r="J122" s="403"/>
      <c r="K122" s="403"/>
      <c r="L122" s="406"/>
      <c r="M122" s="406"/>
      <c r="N122" s="523"/>
      <c r="O122" s="523"/>
    </row>
    <row r="123" spans="1:15" ht="13.5" thickBot="1" x14ac:dyDescent="0.35">
      <c r="A123" s="906"/>
      <c r="B123" s="893" t="s">
        <v>161</v>
      </c>
      <c r="C123" s="893">
        <v>1</v>
      </c>
      <c r="D123" s="905"/>
      <c r="E123" s="905"/>
      <c r="F123" s="905"/>
      <c r="G123" s="905"/>
      <c r="H123" s="905"/>
      <c r="I123" s="905"/>
      <c r="J123" s="403"/>
      <c r="K123" s="403"/>
      <c r="L123" s="406"/>
      <c r="M123" s="406"/>
      <c r="N123" s="523"/>
      <c r="O123" s="523"/>
    </row>
    <row r="124" spans="1:15" ht="13.5" thickBot="1" x14ac:dyDescent="0.35">
      <c r="A124" s="894"/>
      <c r="B124" s="895" t="s">
        <v>162</v>
      </c>
      <c r="C124" s="896">
        <v>584</v>
      </c>
      <c r="D124" s="905"/>
      <c r="E124" s="905"/>
      <c r="F124" s="905"/>
      <c r="G124" s="905"/>
      <c r="H124" s="905"/>
      <c r="I124" s="905"/>
      <c r="J124" s="403"/>
      <c r="K124" s="403"/>
      <c r="L124" s="406"/>
      <c r="M124" s="406"/>
      <c r="N124" s="523"/>
      <c r="O124" s="523"/>
    </row>
    <row r="125" spans="1:15" ht="13.5" thickBot="1" x14ac:dyDescent="0.35">
      <c r="A125" s="897" t="s">
        <v>1256</v>
      </c>
      <c r="B125" s="898" t="s">
        <v>165</v>
      </c>
      <c r="C125" s="915">
        <f>'Pay scale M'!D115</f>
        <v>79898.41</v>
      </c>
      <c r="D125" s="905"/>
      <c r="E125" s="905"/>
      <c r="F125" s="905"/>
      <c r="G125" s="905"/>
      <c r="H125" s="905"/>
      <c r="I125" s="905"/>
      <c r="J125" s="403"/>
      <c r="K125" s="403"/>
      <c r="L125" s="406"/>
      <c r="M125" s="406"/>
      <c r="N125" s="523"/>
      <c r="O125" s="523">
        <v>10</v>
      </c>
    </row>
    <row r="126" spans="1:15" ht="13.5" thickBot="1" x14ac:dyDescent="0.35">
      <c r="A126" s="899"/>
      <c r="B126" s="904"/>
      <c r="C126" s="905"/>
      <c r="D126" s="905"/>
      <c r="E126" s="905"/>
      <c r="F126" s="905"/>
      <c r="G126" s="905"/>
      <c r="H126" s="905"/>
      <c r="I126" s="905"/>
      <c r="J126" s="403"/>
      <c r="K126" s="403"/>
      <c r="L126" s="406"/>
      <c r="M126" s="406"/>
      <c r="N126" s="523"/>
      <c r="O126" s="523"/>
    </row>
    <row r="127" spans="1:15" ht="13.5" thickBot="1" x14ac:dyDescent="0.35">
      <c r="A127" s="906"/>
      <c r="B127" s="893" t="s">
        <v>161</v>
      </c>
      <c r="C127" s="893">
        <v>1</v>
      </c>
      <c r="D127" s="893">
        <v>2</v>
      </c>
      <c r="E127" s="893">
        <v>3</v>
      </c>
      <c r="F127" s="893">
        <v>4</v>
      </c>
      <c r="G127" s="893">
        <v>5</v>
      </c>
      <c r="H127" s="893">
        <v>6</v>
      </c>
      <c r="I127" s="893">
        <v>7</v>
      </c>
      <c r="J127" s="893">
        <v>8</v>
      </c>
      <c r="K127" s="893">
        <v>9</v>
      </c>
      <c r="L127" s="893">
        <v>10</v>
      </c>
      <c r="M127" s="844"/>
      <c r="N127" s="523"/>
      <c r="O127" s="523"/>
    </row>
    <row r="128" spans="1:15" ht="13.5" thickBot="1" x14ac:dyDescent="0.35">
      <c r="A128" s="894"/>
      <c r="B128" s="895" t="s">
        <v>162</v>
      </c>
      <c r="C128" s="896">
        <v>241</v>
      </c>
      <c r="D128" s="896">
        <v>242</v>
      </c>
      <c r="E128" s="896">
        <v>301</v>
      </c>
      <c r="F128" s="896">
        <v>351</v>
      </c>
      <c r="G128" s="896">
        <v>352</v>
      </c>
      <c r="H128" s="896">
        <v>397</v>
      </c>
      <c r="I128" s="896">
        <v>431</v>
      </c>
      <c r="J128" s="896">
        <v>432</v>
      </c>
      <c r="K128" s="896">
        <v>433</v>
      </c>
      <c r="L128" s="896">
        <v>488</v>
      </c>
      <c r="M128" s="844"/>
      <c r="N128" s="523"/>
      <c r="O128" s="523"/>
    </row>
    <row r="129" spans="1:15" ht="13.5" thickBot="1" x14ac:dyDescent="0.35">
      <c r="A129" s="907" t="s">
        <v>1251</v>
      </c>
      <c r="B129" s="898" t="s">
        <v>165</v>
      </c>
      <c r="C129" s="1057">
        <f>'Pay scale M'!D31</f>
        <v>50373</v>
      </c>
      <c r="D129" s="1057">
        <f>'Pay scale M'!D32</f>
        <v>50373</v>
      </c>
      <c r="E129" s="1057">
        <f>'Pay scale M'!D43</f>
        <v>50373</v>
      </c>
      <c r="F129" s="1057">
        <f>'Pay scale M'!D54</f>
        <v>56906</v>
      </c>
      <c r="G129" s="1057">
        <f>'Pay scale M'!D55</f>
        <v>56906</v>
      </c>
      <c r="H129" s="1057">
        <f>'Pay scale M'!D63</f>
        <v>58756</v>
      </c>
      <c r="I129" s="1057">
        <f>'Pay scale M'!D70</f>
        <v>64237</v>
      </c>
      <c r="J129" s="1057">
        <f>'Pay scale M'!D71</f>
        <v>64237</v>
      </c>
      <c r="K129" s="1057">
        <f>'Pay scale M'!D72</f>
        <v>64237</v>
      </c>
      <c r="L129" s="1057">
        <f>'Pay scale M'!D83</f>
        <v>71654</v>
      </c>
      <c r="M129" s="844"/>
      <c r="N129" s="523"/>
      <c r="O129" s="523">
        <v>10</v>
      </c>
    </row>
    <row r="130" spans="1:15" ht="13.5" thickBot="1" x14ac:dyDescent="0.35">
      <c r="A130" s="894"/>
      <c r="B130" s="893" t="s">
        <v>161</v>
      </c>
      <c r="C130" s="1058">
        <v>11</v>
      </c>
      <c r="D130" s="1058">
        <v>12</v>
      </c>
      <c r="E130" s="1058">
        <v>13</v>
      </c>
      <c r="F130" s="1058">
        <v>14</v>
      </c>
      <c r="G130" s="1058">
        <v>15</v>
      </c>
      <c r="H130" s="1058">
        <v>16</v>
      </c>
      <c r="I130" s="1058">
        <v>17</v>
      </c>
      <c r="J130" s="1058">
        <v>18</v>
      </c>
      <c r="K130" s="1059"/>
      <c r="L130" s="1059"/>
      <c r="M130" s="844"/>
      <c r="N130" s="523"/>
      <c r="O130" s="523"/>
    </row>
    <row r="131" spans="1:15" ht="13.5" thickBot="1" x14ac:dyDescent="0.35">
      <c r="A131" s="894"/>
      <c r="B131" s="895" t="s">
        <v>162</v>
      </c>
      <c r="C131" s="1060">
        <v>489</v>
      </c>
      <c r="D131" s="1060">
        <v>507</v>
      </c>
      <c r="E131" s="1060">
        <v>508</v>
      </c>
      <c r="F131" s="1060">
        <v>509</v>
      </c>
      <c r="G131" s="1060">
        <v>546</v>
      </c>
      <c r="H131" s="1060">
        <v>547</v>
      </c>
      <c r="I131" s="1060">
        <v>548</v>
      </c>
      <c r="J131" s="1060">
        <v>566</v>
      </c>
      <c r="K131" s="1061"/>
      <c r="L131" s="1061"/>
      <c r="M131" s="844"/>
      <c r="N131" s="523"/>
      <c r="O131" s="523"/>
    </row>
    <row r="132" spans="1:15" ht="13.5" thickBot="1" x14ac:dyDescent="0.35">
      <c r="A132" s="908"/>
      <c r="B132" s="898" t="s">
        <v>165</v>
      </c>
      <c r="C132" s="1057">
        <f>'Pay scale M'!D84</f>
        <v>71654</v>
      </c>
      <c r="D132" s="1057">
        <f>'Pay scale M'!D91</f>
        <v>71654</v>
      </c>
      <c r="E132" s="1057">
        <f>'Pay scale M'!D92</f>
        <v>75361</v>
      </c>
      <c r="F132" s="1057">
        <f>'Pay scale M'!D93</f>
        <v>75361</v>
      </c>
      <c r="G132" s="1057">
        <f>'Pay scale M'!D102</f>
        <v>75361</v>
      </c>
      <c r="H132" s="1057">
        <f>'Pay scale M'!D103</f>
        <v>75361</v>
      </c>
      <c r="I132" s="1057">
        <f>'Pay scale M'!D104</f>
        <v>75361</v>
      </c>
      <c r="J132" s="1057">
        <f>'Pay scale M'!D108</f>
        <v>78759</v>
      </c>
      <c r="K132" s="1062"/>
      <c r="L132" s="1062"/>
      <c r="M132" s="844"/>
      <c r="N132" s="523"/>
      <c r="O132" s="523"/>
    </row>
    <row r="133" spans="1:15" ht="13.5" thickBot="1" x14ac:dyDescent="0.35">
      <c r="A133" s="899"/>
      <c r="B133" s="904"/>
      <c r="C133" s="905"/>
      <c r="D133" s="905"/>
      <c r="E133" s="905"/>
      <c r="F133" s="905"/>
      <c r="G133" s="905"/>
      <c r="H133" s="905"/>
      <c r="I133" s="905"/>
      <c r="J133" s="403"/>
      <c r="K133" s="403"/>
      <c r="L133" s="406"/>
      <c r="M133" s="406"/>
      <c r="N133" s="523"/>
      <c r="O133" s="523"/>
    </row>
    <row r="134" spans="1:15" ht="13.5" thickBot="1" x14ac:dyDescent="0.35">
      <c r="A134" s="906"/>
      <c r="B134" s="893" t="s">
        <v>161</v>
      </c>
      <c r="C134" s="893">
        <v>1</v>
      </c>
      <c r="D134" s="905"/>
      <c r="E134" s="905"/>
      <c r="F134" s="905"/>
      <c r="G134" s="905"/>
      <c r="H134" s="905"/>
      <c r="I134" s="905"/>
      <c r="J134" s="403"/>
      <c r="K134" s="403"/>
      <c r="L134" s="406"/>
      <c r="M134" s="406"/>
      <c r="N134" s="523"/>
      <c r="O134" s="523"/>
    </row>
    <row r="135" spans="1:15" ht="13.5" thickBot="1" x14ac:dyDescent="0.35">
      <c r="A135" s="894"/>
      <c r="B135" s="895" t="s">
        <v>162</v>
      </c>
      <c r="C135" s="896">
        <v>286</v>
      </c>
      <c r="D135" s="905"/>
      <c r="E135" s="905"/>
      <c r="F135" s="905"/>
      <c r="G135" s="905"/>
      <c r="H135" s="905"/>
      <c r="I135" s="905"/>
      <c r="J135" s="403"/>
      <c r="K135" s="403"/>
      <c r="L135" s="406"/>
      <c r="M135" s="406"/>
      <c r="N135" s="523"/>
      <c r="O135" s="523"/>
    </row>
    <row r="136" spans="1:15" ht="13.5" thickBot="1" x14ac:dyDescent="0.35">
      <c r="A136" s="897" t="s">
        <v>1257</v>
      </c>
      <c r="B136" s="898" t="s">
        <v>165</v>
      </c>
      <c r="C136" s="915">
        <f>'Pay scale M'!D39</f>
        <v>49749.45</v>
      </c>
      <c r="D136" s="905"/>
      <c r="E136" s="905"/>
      <c r="F136" s="905"/>
      <c r="G136" s="905"/>
      <c r="H136" s="905"/>
      <c r="I136" s="905"/>
      <c r="J136" s="403"/>
      <c r="K136" s="403"/>
      <c r="L136" s="406"/>
      <c r="M136" s="406"/>
      <c r="N136" s="523"/>
      <c r="O136" s="523">
        <v>10</v>
      </c>
    </row>
    <row r="137" spans="1:15" ht="13.5" thickBot="1" x14ac:dyDescent="0.35">
      <c r="A137" s="899"/>
      <c r="B137" s="902"/>
      <c r="C137" s="903"/>
      <c r="D137" s="903"/>
      <c r="E137" s="903"/>
      <c r="F137" s="903"/>
      <c r="G137" s="903"/>
      <c r="H137" s="903"/>
      <c r="I137" s="903"/>
      <c r="J137" s="403"/>
      <c r="K137" s="403"/>
      <c r="L137" s="406"/>
      <c r="M137" s="406"/>
      <c r="N137" s="523"/>
      <c r="O137" s="523"/>
    </row>
    <row r="138" spans="1:15" ht="13.5" thickBot="1" x14ac:dyDescent="0.35">
      <c r="A138" s="371"/>
      <c r="B138" s="355" t="s">
        <v>161</v>
      </c>
      <c r="C138" s="383">
        <v>1</v>
      </c>
      <c r="D138" s="383">
        <v>2</v>
      </c>
      <c r="E138" s="383">
        <v>3</v>
      </c>
      <c r="F138" s="383">
        <v>4</v>
      </c>
      <c r="G138" s="383">
        <v>5</v>
      </c>
      <c r="H138" s="401">
        <v>6</v>
      </c>
      <c r="I138" s="401">
        <v>7</v>
      </c>
      <c r="J138" s="403"/>
      <c r="K138" s="843"/>
      <c r="L138" s="406"/>
      <c r="M138" s="406"/>
      <c r="N138" s="523"/>
      <c r="O138" s="523"/>
    </row>
    <row r="139" spans="1:15" ht="13" x14ac:dyDescent="0.3">
      <c r="A139" s="357"/>
      <c r="B139" s="326" t="s">
        <v>162</v>
      </c>
      <c r="C139" s="385">
        <v>340</v>
      </c>
      <c r="D139" s="385">
        <v>400</v>
      </c>
      <c r="E139" s="385">
        <v>430</v>
      </c>
      <c r="F139" s="385">
        <v>470</v>
      </c>
      <c r="G139" s="385">
        <v>490</v>
      </c>
      <c r="H139" s="385">
        <v>520</v>
      </c>
      <c r="I139" s="385">
        <v>540</v>
      </c>
      <c r="J139" s="406"/>
      <c r="K139" s="844"/>
      <c r="L139" s="406"/>
      <c r="M139" s="406"/>
      <c r="N139" s="523" t="s">
        <v>355</v>
      </c>
      <c r="O139" s="523"/>
    </row>
    <row r="140" spans="1:15" ht="13.5" thickBot="1" x14ac:dyDescent="0.35">
      <c r="A140" s="358" t="s">
        <v>172</v>
      </c>
      <c r="B140" s="337" t="s">
        <v>165</v>
      </c>
      <c r="C140" s="366">
        <f>'Pay scale M'!D52</f>
        <v>57112</v>
      </c>
      <c r="D140" s="366">
        <f>'Pay scale M'!D64</f>
        <v>60412</v>
      </c>
      <c r="E140" s="366">
        <f>'Pay scale M'!D69</f>
        <v>63734</v>
      </c>
      <c r="F140" s="366">
        <f>'Pay scale M'!D78</f>
        <v>67034</v>
      </c>
      <c r="G140" s="366">
        <f>'Pay scale M'!D85</f>
        <v>70345</v>
      </c>
      <c r="H140" s="366">
        <f>'Pay scale M'!D95</f>
        <v>73645</v>
      </c>
      <c r="I140" s="366">
        <f>'Pay scale M'!D100</f>
        <v>76956</v>
      </c>
      <c r="J140" s="407"/>
      <c r="K140" s="845"/>
      <c r="L140" s="407"/>
      <c r="M140" s="407"/>
      <c r="N140" s="530"/>
      <c r="O140" s="523">
        <v>11</v>
      </c>
    </row>
    <row r="141" spans="1:15" ht="13.5" thickBot="1" x14ac:dyDescent="0.35">
      <c r="A141" s="153"/>
      <c r="B141" s="158"/>
      <c r="C141" s="368"/>
      <c r="D141" s="368"/>
      <c r="E141" s="368"/>
      <c r="F141" s="368"/>
      <c r="G141" s="368"/>
      <c r="H141" s="368"/>
      <c r="I141" s="368"/>
      <c r="J141" s="407"/>
      <c r="K141" s="407"/>
      <c r="L141" s="407"/>
      <c r="M141" s="407"/>
      <c r="N141" s="523"/>
      <c r="O141" s="523"/>
    </row>
    <row r="142" spans="1:15" ht="13.5" thickBot="1" x14ac:dyDescent="0.35">
      <c r="A142" s="356"/>
      <c r="B142" s="352" t="s">
        <v>161</v>
      </c>
      <c r="C142" s="400">
        <v>1</v>
      </c>
      <c r="D142" s="368"/>
      <c r="E142" s="368"/>
      <c r="F142" s="368"/>
      <c r="G142" s="368"/>
      <c r="H142" s="368"/>
      <c r="I142" s="368"/>
      <c r="J142" s="407"/>
      <c r="K142" s="407"/>
      <c r="L142" s="407"/>
      <c r="M142" s="407"/>
      <c r="N142" s="523"/>
      <c r="O142" s="523"/>
    </row>
    <row r="143" spans="1:15" ht="13" x14ac:dyDescent="0.3">
      <c r="A143" s="357"/>
      <c r="B143" s="326" t="s">
        <v>162</v>
      </c>
      <c r="C143" s="385">
        <v>450</v>
      </c>
      <c r="D143" s="406"/>
      <c r="E143" s="406"/>
      <c r="F143" s="406"/>
      <c r="G143" s="406"/>
      <c r="H143" s="406"/>
      <c r="I143" s="406"/>
      <c r="J143" s="406"/>
      <c r="K143" s="406"/>
      <c r="L143" s="406"/>
      <c r="M143" s="406"/>
      <c r="N143" s="523"/>
      <c r="O143" s="523"/>
    </row>
    <row r="144" spans="1:15" ht="13.5" thickBot="1" x14ac:dyDescent="0.35">
      <c r="A144" s="358" t="s">
        <v>173</v>
      </c>
      <c r="B144" s="337" t="s">
        <v>165</v>
      </c>
      <c r="C144" s="369">
        <f>'Pay scale M'!D76</f>
        <v>67038.960000000006</v>
      </c>
      <c r="D144" s="407"/>
      <c r="E144" s="845"/>
      <c r="F144" s="407"/>
      <c r="G144" s="407"/>
      <c r="H144" s="407"/>
      <c r="I144" s="407"/>
      <c r="J144" s="407"/>
      <c r="K144" s="407"/>
      <c r="L144" s="407"/>
      <c r="M144" s="407"/>
      <c r="N144" s="530"/>
      <c r="O144" s="523">
        <v>11</v>
      </c>
    </row>
    <row r="145" spans="1:15" ht="13.5" thickBot="1" x14ac:dyDescent="0.35">
      <c r="A145" s="153"/>
      <c r="B145" s="158"/>
      <c r="C145" s="370"/>
      <c r="D145" s="407"/>
      <c r="E145" s="407"/>
      <c r="F145" s="407"/>
      <c r="G145" s="407"/>
      <c r="H145" s="407"/>
      <c r="I145" s="407"/>
      <c r="J145" s="407"/>
      <c r="K145" s="407"/>
      <c r="L145" s="407"/>
      <c r="M145" s="407"/>
      <c r="N145" s="530"/>
      <c r="O145" s="523"/>
    </row>
    <row r="146" spans="1:15" ht="13.5" thickBot="1" x14ac:dyDescent="0.35">
      <c r="A146" s="356"/>
      <c r="B146" s="355" t="s">
        <v>161</v>
      </c>
      <c r="C146" s="383">
        <v>1</v>
      </c>
      <c r="D146" s="383">
        <v>2</v>
      </c>
      <c r="E146" s="383">
        <v>3</v>
      </c>
      <c r="F146" s="383">
        <v>4</v>
      </c>
      <c r="G146" s="383">
        <v>5</v>
      </c>
      <c r="H146" s="401">
        <v>6</v>
      </c>
      <c r="I146" s="401">
        <v>7</v>
      </c>
      <c r="J146" s="407"/>
      <c r="K146" s="845"/>
      <c r="L146" s="407"/>
      <c r="M146" s="407"/>
      <c r="N146" s="530"/>
      <c r="O146" s="523"/>
    </row>
    <row r="147" spans="1:15" ht="13" x14ac:dyDescent="0.3">
      <c r="A147" s="357"/>
      <c r="B147" s="147" t="s">
        <v>162</v>
      </c>
      <c r="C147" s="408">
        <v>340</v>
      </c>
      <c r="D147" s="408">
        <v>400</v>
      </c>
      <c r="E147" s="408">
        <v>430</v>
      </c>
      <c r="F147" s="408">
        <v>470</v>
      </c>
      <c r="G147" s="408">
        <v>490</v>
      </c>
      <c r="H147" s="408">
        <v>520</v>
      </c>
      <c r="I147" s="408">
        <v>540</v>
      </c>
      <c r="J147" s="406"/>
      <c r="K147" s="844"/>
      <c r="L147" s="406"/>
      <c r="M147" s="406"/>
      <c r="N147" s="529"/>
      <c r="O147" s="523"/>
    </row>
    <row r="148" spans="1:15" ht="13.5" thickBot="1" x14ac:dyDescent="0.35">
      <c r="A148" s="358" t="s">
        <v>174</v>
      </c>
      <c r="B148" s="149" t="s">
        <v>165</v>
      </c>
      <c r="C148" s="761">
        <f>'Pay scale M'!D52</f>
        <v>57112</v>
      </c>
      <c r="D148" s="762">
        <f>'Pay scale M'!D64</f>
        <v>60412</v>
      </c>
      <c r="E148" s="762">
        <f>'Pay scale M'!D69</f>
        <v>63734</v>
      </c>
      <c r="F148" s="762">
        <f>'Pay scale M'!D78</f>
        <v>67034</v>
      </c>
      <c r="G148" s="762">
        <f>'Pay scale M'!D85</f>
        <v>70345</v>
      </c>
      <c r="H148" s="762">
        <f>'Pay scale M'!D95</f>
        <v>73645</v>
      </c>
      <c r="I148" s="762">
        <f>'Pay scale M'!D100</f>
        <v>76956</v>
      </c>
      <c r="J148" s="407"/>
      <c r="K148" s="845"/>
      <c r="L148" s="407"/>
      <c r="M148" s="407"/>
      <c r="N148" s="530"/>
      <c r="O148" s="523">
        <v>11</v>
      </c>
    </row>
    <row r="149" spans="1:15" ht="13.5" thickBot="1" x14ac:dyDescent="0.35">
      <c r="A149" s="154"/>
      <c r="B149" s="158"/>
      <c r="C149" s="368"/>
      <c r="D149" s="368"/>
      <c r="E149" s="368"/>
      <c r="F149" s="368"/>
      <c r="G149" s="368"/>
      <c r="H149" s="368"/>
      <c r="I149" s="368"/>
      <c r="J149" s="407"/>
      <c r="K149" s="845"/>
      <c r="L149" s="407"/>
      <c r="M149" s="407"/>
      <c r="N149" s="530"/>
      <c r="O149" s="523"/>
    </row>
    <row r="150" spans="1:15" ht="13.5" thickBot="1" x14ac:dyDescent="0.35">
      <c r="A150" s="154"/>
      <c r="B150" s="355" t="s">
        <v>161</v>
      </c>
      <c r="C150" s="383">
        <v>1</v>
      </c>
      <c r="D150" s="383">
        <v>2</v>
      </c>
      <c r="E150" s="383">
        <v>3</v>
      </c>
      <c r="F150" s="383">
        <v>4</v>
      </c>
      <c r="G150" s="383">
        <v>5</v>
      </c>
      <c r="H150" s="401">
        <v>6</v>
      </c>
      <c r="I150" s="401">
        <v>7</v>
      </c>
      <c r="J150" s="407"/>
      <c r="K150" s="845"/>
      <c r="L150" s="407"/>
      <c r="M150" s="407"/>
      <c r="N150" s="530"/>
      <c r="O150" s="523"/>
    </row>
    <row r="151" spans="1:15" ht="13" x14ac:dyDescent="0.3">
      <c r="A151" s="357"/>
      <c r="B151" s="326" t="s">
        <v>162</v>
      </c>
      <c r="C151" s="384">
        <v>340</v>
      </c>
      <c r="D151" s="384">
        <v>400</v>
      </c>
      <c r="E151" s="384">
        <v>430</v>
      </c>
      <c r="F151" s="384">
        <v>470</v>
      </c>
      <c r="G151" s="384">
        <v>490</v>
      </c>
      <c r="H151" s="384">
        <v>520</v>
      </c>
      <c r="I151" s="384">
        <v>540</v>
      </c>
      <c r="J151" s="406"/>
      <c r="K151" s="844"/>
      <c r="L151" s="406"/>
      <c r="M151" s="406"/>
      <c r="N151" s="529"/>
      <c r="O151" s="523"/>
    </row>
    <row r="152" spans="1:15" ht="13.5" thickBot="1" x14ac:dyDescent="0.35">
      <c r="A152" s="358" t="s">
        <v>175</v>
      </c>
      <c r="B152" s="337" t="s">
        <v>165</v>
      </c>
      <c r="C152" s="366">
        <f>'Pay scale M'!D52</f>
        <v>57112</v>
      </c>
      <c r="D152" s="366">
        <f>'Pay scale M'!D64</f>
        <v>60412</v>
      </c>
      <c r="E152" s="366">
        <f>E148</f>
        <v>63734</v>
      </c>
      <c r="F152" s="366">
        <f>F148</f>
        <v>67034</v>
      </c>
      <c r="G152" s="366">
        <f>G148</f>
        <v>70345</v>
      </c>
      <c r="H152" s="366">
        <f>H148</f>
        <v>73645</v>
      </c>
      <c r="I152" s="366">
        <f>I148</f>
        <v>76956</v>
      </c>
      <c r="J152" s="407"/>
      <c r="K152" s="845"/>
      <c r="L152" s="407"/>
      <c r="M152" s="407"/>
      <c r="N152" s="530"/>
      <c r="O152" s="523">
        <v>11</v>
      </c>
    </row>
    <row r="153" spans="1:15" ht="13" x14ac:dyDescent="0.3">
      <c r="A153" s="154"/>
      <c r="B153" s="158"/>
      <c r="C153" s="368"/>
      <c r="D153" s="368"/>
      <c r="E153" s="368"/>
      <c r="F153" s="368"/>
      <c r="G153" s="368"/>
      <c r="H153" s="368"/>
      <c r="I153" s="368"/>
      <c r="J153" s="407"/>
      <c r="K153" s="845"/>
      <c r="L153" s="407"/>
      <c r="M153" s="407"/>
      <c r="N153" s="530"/>
      <c r="O153" s="523"/>
    </row>
    <row r="154" spans="1:15" ht="13.5" thickBot="1" x14ac:dyDescent="0.35">
      <c r="A154" s="154"/>
      <c r="B154" s="158"/>
      <c r="C154" s="368"/>
      <c r="D154" s="368"/>
      <c r="E154" s="368"/>
      <c r="F154" s="368"/>
      <c r="G154" s="368"/>
      <c r="H154" s="368"/>
      <c r="I154" s="368"/>
      <c r="J154" s="407"/>
      <c r="K154" s="845"/>
      <c r="L154" s="407"/>
      <c r="M154" s="407"/>
      <c r="N154" s="530"/>
      <c r="O154" s="523"/>
    </row>
    <row r="155" spans="1:15" ht="13.5" thickBot="1" x14ac:dyDescent="0.35">
      <c r="A155" s="356"/>
      <c r="B155" s="355" t="s">
        <v>161</v>
      </c>
      <c r="C155" s="383">
        <v>1</v>
      </c>
      <c r="D155" s="383">
        <v>2</v>
      </c>
      <c r="E155" s="383">
        <v>3</v>
      </c>
      <c r="F155" s="383">
        <v>4</v>
      </c>
      <c r="G155" s="383">
        <v>5</v>
      </c>
      <c r="H155" s="401">
        <v>6</v>
      </c>
      <c r="I155" s="401">
        <v>7</v>
      </c>
      <c r="J155" s="407"/>
      <c r="K155" s="845"/>
      <c r="L155" s="407"/>
      <c r="M155" s="407"/>
      <c r="N155" s="530"/>
      <c r="O155" s="523"/>
    </row>
    <row r="156" spans="1:15" ht="13" x14ac:dyDescent="0.3">
      <c r="A156" s="357"/>
      <c r="B156" s="326" t="s">
        <v>162</v>
      </c>
      <c r="C156" s="384">
        <v>340</v>
      </c>
      <c r="D156" s="384">
        <v>400</v>
      </c>
      <c r="E156" s="384">
        <v>430</v>
      </c>
      <c r="F156" s="384">
        <v>470</v>
      </c>
      <c r="G156" s="384">
        <v>490</v>
      </c>
      <c r="H156" s="384">
        <v>520</v>
      </c>
      <c r="I156" s="384">
        <v>540</v>
      </c>
      <c r="J156" s="406"/>
      <c r="K156" s="844"/>
      <c r="L156" s="406"/>
      <c r="M156" s="406"/>
      <c r="N156" s="529"/>
      <c r="O156" s="523"/>
    </row>
    <row r="157" spans="1:15" ht="13.5" thickBot="1" x14ac:dyDescent="0.35">
      <c r="A157" s="358" t="s">
        <v>176</v>
      </c>
      <c r="B157" s="337" t="s">
        <v>165</v>
      </c>
      <c r="C157" s="366">
        <f t="shared" ref="C157:I157" si="0">C152</f>
        <v>57112</v>
      </c>
      <c r="D157" s="366">
        <f t="shared" si="0"/>
        <v>60412</v>
      </c>
      <c r="E157" s="366">
        <f t="shared" si="0"/>
        <v>63734</v>
      </c>
      <c r="F157" s="366">
        <f t="shared" si="0"/>
        <v>67034</v>
      </c>
      <c r="G157" s="366">
        <f t="shared" si="0"/>
        <v>70345</v>
      </c>
      <c r="H157" s="366">
        <f t="shared" si="0"/>
        <v>73645</v>
      </c>
      <c r="I157" s="366">
        <f t="shared" si="0"/>
        <v>76956</v>
      </c>
      <c r="J157" s="407"/>
      <c r="K157" s="845"/>
      <c r="L157" s="407"/>
      <c r="M157" s="407"/>
      <c r="N157" s="530"/>
      <c r="O157" s="523">
        <v>11</v>
      </c>
    </row>
    <row r="158" spans="1:15" ht="13.5" thickBot="1" x14ac:dyDescent="0.35">
      <c r="A158" s="154"/>
      <c r="B158" s="158"/>
      <c r="C158" s="368"/>
      <c r="D158" s="368"/>
      <c r="E158" s="368"/>
      <c r="F158" s="368"/>
      <c r="G158" s="368"/>
      <c r="H158" s="368"/>
      <c r="I158" s="368"/>
      <c r="J158" s="407"/>
      <c r="K158" s="845"/>
      <c r="L158" s="407"/>
      <c r="M158" s="407"/>
      <c r="N158" s="530"/>
      <c r="O158" s="523"/>
    </row>
    <row r="159" spans="1:15" ht="13.5" thickBot="1" x14ac:dyDescent="0.35">
      <c r="A159" s="356"/>
      <c r="B159" s="355" t="s">
        <v>161</v>
      </c>
      <c r="C159" s="383">
        <v>1</v>
      </c>
      <c r="D159" s="383">
        <v>2</v>
      </c>
      <c r="E159" s="383">
        <v>3</v>
      </c>
      <c r="F159" s="383">
        <v>4</v>
      </c>
      <c r="G159" s="383">
        <v>5</v>
      </c>
      <c r="H159" s="401">
        <v>6</v>
      </c>
      <c r="I159" s="401">
        <v>7</v>
      </c>
      <c r="J159" s="407"/>
      <c r="K159" s="845"/>
      <c r="L159" s="407"/>
      <c r="M159" s="407"/>
      <c r="N159" s="530"/>
      <c r="O159" s="523"/>
    </row>
    <row r="160" spans="1:15" ht="13" x14ac:dyDescent="0.3">
      <c r="A160" s="357"/>
      <c r="B160" s="326" t="s">
        <v>162</v>
      </c>
      <c r="C160" s="384">
        <v>340</v>
      </c>
      <c r="D160" s="384">
        <v>400</v>
      </c>
      <c r="E160" s="384">
        <v>430</v>
      </c>
      <c r="F160" s="384">
        <v>470</v>
      </c>
      <c r="G160" s="384">
        <v>490</v>
      </c>
      <c r="H160" s="384">
        <v>520</v>
      </c>
      <c r="I160" s="384">
        <v>540</v>
      </c>
      <c r="J160" s="406"/>
      <c r="K160" s="844"/>
      <c r="L160" s="406"/>
      <c r="M160" s="406"/>
      <c r="N160" s="529"/>
      <c r="O160" s="523"/>
    </row>
    <row r="161" spans="1:15" ht="13.5" thickBot="1" x14ac:dyDescent="0.35">
      <c r="A161" s="358" t="s">
        <v>177</v>
      </c>
      <c r="B161" s="337" t="s">
        <v>165</v>
      </c>
      <c r="C161" s="366">
        <f t="shared" ref="C161:I161" si="1">C157</f>
        <v>57112</v>
      </c>
      <c r="D161" s="366">
        <f t="shared" si="1"/>
        <v>60412</v>
      </c>
      <c r="E161" s="366">
        <f t="shared" si="1"/>
        <v>63734</v>
      </c>
      <c r="F161" s="366">
        <f t="shared" si="1"/>
        <v>67034</v>
      </c>
      <c r="G161" s="366">
        <f t="shared" si="1"/>
        <v>70345</v>
      </c>
      <c r="H161" s="366">
        <f t="shared" si="1"/>
        <v>73645</v>
      </c>
      <c r="I161" s="366">
        <f t="shared" si="1"/>
        <v>76956</v>
      </c>
      <c r="J161" s="407"/>
      <c r="K161" s="845"/>
      <c r="L161" s="407"/>
      <c r="M161" s="407"/>
      <c r="N161" s="530"/>
      <c r="O161" s="523">
        <v>11</v>
      </c>
    </row>
    <row r="162" spans="1:15" ht="13.5" thickBot="1" x14ac:dyDescent="0.35">
      <c r="A162" s="154"/>
      <c r="B162" s="158"/>
      <c r="C162" s="368"/>
      <c r="D162" s="368"/>
      <c r="E162" s="368"/>
      <c r="F162" s="368"/>
      <c r="G162" s="368"/>
      <c r="H162" s="368"/>
      <c r="I162" s="368"/>
      <c r="J162" s="407"/>
      <c r="K162" s="407"/>
      <c r="L162" s="407"/>
      <c r="M162" s="407"/>
      <c r="N162" s="523"/>
      <c r="O162" s="523"/>
    </row>
    <row r="163" spans="1:15" ht="13.5" thickBot="1" x14ac:dyDescent="0.35">
      <c r="A163" s="356"/>
      <c r="B163" s="352" t="s">
        <v>161</v>
      </c>
      <c r="C163" s="400">
        <v>1</v>
      </c>
      <c r="D163" s="368"/>
      <c r="E163" s="368"/>
      <c r="F163" s="368"/>
      <c r="G163" s="368"/>
      <c r="H163" s="368"/>
      <c r="I163" s="368"/>
      <c r="J163" s="407"/>
      <c r="K163" s="407"/>
      <c r="L163" s="407"/>
      <c r="M163" s="407"/>
      <c r="N163" s="523"/>
      <c r="O163" s="523"/>
    </row>
    <row r="164" spans="1:15" ht="13.5" thickBot="1" x14ac:dyDescent="0.35">
      <c r="A164" s="357"/>
      <c r="B164" s="326" t="s">
        <v>162</v>
      </c>
      <c r="C164" s="914">
        <v>330</v>
      </c>
      <c r="D164" s="406"/>
      <c r="E164" s="406"/>
      <c r="F164" s="406"/>
      <c r="G164" s="406"/>
      <c r="H164" s="406"/>
      <c r="I164" s="406"/>
      <c r="J164" s="406"/>
      <c r="K164" s="406"/>
      <c r="L164" s="406"/>
      <c r="M164" s="406"/>
      <c r="N164" s="523"/>
      <c r="O164" s="523"/>
    </row>
    <row r="165" spans="1:15" ht="13.5" thickBot="1" x14ac:dyDescent="0.35">
      <c r="A165" s="358" t="s">
        <v>178</v>
      </c>
      <c r="B165" s="337" t="s">
        <v>165</v>
      </c>
      <c r="C165" s="993">
        <f>'Pay scale M'!D50</f>
        <v>57376.89</v>
      </c>
      <c r="D165" s="407"/>
      <c r="E165" s="845"/>
      <c r="F165" s="407"/>
      <c r="G165" s="407"/>
      <c r="H165" s="407"/>
      <c r="I165" s="407"/>
      <c r="J165" s="407"/>
      <c r="K165" s="407"/>
      <c r="L165" s="407"/>
      <c r="M165" s="407"/>
      <c r="N165" s="523"/>
      <c r="O165" s="523">
        <v>37</v>
      </c>
    </row>
    <row r="166" spans="1:15" ht="13.5" thickBot="1" x14ac:dyDescent="0.35">
      <c r="A166" s="154"/>
      <c r="B166" s="158"/>
      <c r="C166" s="370"/>
      <c r="D166" s="407"/>
      <c r="E166" s="845"/>
      <c r="F166" s="407"/>
      <c r="G166" s="407"/>
      <c r="H166" s="407"/>
      <c r="I166" s="407"/>
      <c r="J166" s="407"/>
      <c r="K166" s="407"/>
      <c r="L166" s="407"/>
      <c r="M166" s="407"/>
      <c r="N166" s="523"/>
      <c r="O166" s="523"/>
    </row>
    <row r="167" spans="1:15" ht="13.5" thickBot="1" x14ac:dyDescent="0.35">
      <c r="A167" s="356"/>
      <c r="B167" s="352" t="s">
        <v>161</v>
      </c>
      <c r="C167" s="400">
        <v>1</v>
      </c>
      <c r="D167" s="407"/>
      <c r="E167" s="845"/>
      <c r="F167" s="407"/>
      <c r="G167" s="407"/>
      <c r="H167" s="407"/>
      <c r="I167" s="407"/>
      <c r="J167" s="407"/>
      <c r="K167" s="407"/>
      <c r="L167" s="407"/>
      <c r="M167" s="407"/>
      <c r="N167" s="523"/>
      <c r="O167" s="523"/>
    </row>
    <row r="168" spans="1:15" ht="13" x14ac:dyDescent="0.3">
      <c r="A168" s="357"/>
      <c r="B168" s="326" t="s">
        <v>162</v>
      </c>
      <c r="C168" s="385">
        <v>380</v>
      </c>
      <c r="D168" s="406"/>
      <c r="E168" s="844"/>
      <c r="F168" s="406"/>
      <c r="G168" s="406"/>
      <c r="H168" s="406"/>
      <c r="I168" s="406"/>
      <c r="J168" s="406"/>
      <c r="K168" s="406"/>
      <c r="L168" s="406"/>
      <c r="M168" s="406"/>
      <c r="N168" s="523"/>
      <c r="O168" s="523"/>
    </row>
    <row r="169" spans="1:15" ht="13.5" thickBot="1" x14ac:dyDescent="0.35">
      <c r="A169" s="358" t="s">
        <v>179</v>
      </c>
      <c r="B169" s="337" t="s">
        <v>165</v>
      </c>
      <c r="C169" s="369">
        <f>'Pay scale M'!D58</f>
        <v>58355.09</v>
      </c>
      <c r="D169" s="407"/>
      <c r="E169" s="845"/>
      <c r="F169" s="407"/>
      <c r="G169" s="407"/>
      <c r="H169" s="407"/>
      <c r="I169" s="407"/>
      <c r="J169" s="407"/>
      <c r="K169" s="407"/>
      <c r="L169" s="407"/>
      <c r="M169" s="407"/>
      <c r="N169" s="523" t="s">
        <v>355</v>
      </c>
      <c r="O169" s="523">
        <v>11</v>
      </c>
    </row>
    <row r="170" spans="1:15" ht="13.5" thickBot="1" x14ac:dyDescent="0.35">
      <c r="A170" s="154"/>
      <c r="B170" s="161"/>
      <c r="C170" s="372"/>
      <c r="D170" s="407"/>
      <c r="E170" s="845"/>
      <c r="F170" s="407"/>
      <c r="G170" s="407"/>
      <c r="H170" s="407"/>
      <c r="I170" s="407"/>
      <c r="J170" s="407"/>
      <c r="K170" s="407"/>
      <c r="L170" s="407"/>
      <c r="M170" s="407"/>
      <c r="N170" s="523"/>
      <c r="O170" s="523"/>
    </row>
    <row r="171" spans="1:15" ht="13.5" thickBot="1" x14ac:dyDescent="0.35">
      <c r="A171" s="356"/>
      <c r="B171" s="352" t="s">
        <v>161</v>
      </c>
      <c r="C171" s="400">
        <v>1</v>
      </c>
      <c r="D171" s="407"/>
      <c r="E171" s="845"/>
      <c r="F171" s="407"/>
      <c r="G171" s="407"/>
      <c r="H171" s="407"/>
      <c r="I171" s="407"/>
      <c r="J171" s="407"/>
      <c r="K171" s="407"/>
      <c r="L171" s="407"/>
      <c r="M171" s="407"/>
      <c r="N171" s="523"/>
      <c r="O171" s="523"/>
    </row>
    <row r="172" spans="1:15" ht="13" x14ac:dyDescent="0.3">
      <c r="A172" s="357"/>
      <c r="B172" s="157" t="s">
        <v>162</v>
      </c>
      <c r="C172" s="385">
        <v>380</v>
      </c>
      <c r="D172" s="406"/>
      <c r="E172" s="844"/>
      <c r="F172" s="406"/>
      <c r="G172" s="406"/>
      <c r="H172" s="406"/>
      <c r="I172" s="406"/>
      <c r="J172" s="406"/>
      <c r="K172" s="406"/>
      <c r="L172" s="406"/>
      <c r="M172" s="406"/>
      <c r="N172" s="523"/>
      <c r="O172" s="523"/>
    </row>
    <row r="173" spans="1:15" ht="13.5" thickBot="1" x14ac:dyDescent="0.35">
      <c r="A173" s="358" t="s">
        <v>180</v>
      </c>
      <c r="B173" s="137" t="s">
        <v>165</v>
      </c>
      <c r="C173" s="369">
        <f>C169</f>
        <v>58355.09</v>
      </c>
      <c r="D173" s="407"/>
      <c r="E173" s="845"/>
      <c r="F173" s="407"/>
      <c r="G173" s="407"/>
      <c r="H173" s="407"/>
      <c r="I173" s="407"/>
      <c r="J173" s="407"/>
      <c r="K173" s="407"/>
      <c r="L173" s="407"/>
      <c r="M173" s="407"/>
      <c r="N173" s="523" t="s">
        <v>355</v>
      </c>
      <c r="O173" s="523">
        <v>11</v>
      </c>
    </row>
    <row r="174" spans="1:15" ht="13.5" thickBot="1" x14ac:dyDescent="0.35">
      <c r="A174" s="154"/>
      <c r="B174" s="158"/>
      <c r="C174" s="370"/>
      <c r="D174" s="407"/>
      <c r="E174" s="407"/>
      <c r="F174" s="407"/>
      <c r="G174" s="407"/>
      <c r="H174" s="407"/>
      <c r="I174" s="407"/>
      <c r="J174" s="407"/>
      <c r="K174" s="407"/>
      <c r="L174" s="407"/>
      <c r="M174" s="407"/>
      <c r="N174" s="523"/>
      <c r="O174" s="523"/>
    </row>
    <row r="175" spans="1:15" ht="13.5" thickBot="1" x14ac:dyDescent="0.35">
      <c r="A175" s="356"/>
      <c r="B175" s="352" t="s">
        <v>161</v>
      </c>
      <c r="C175" s="400">
        <v>1</v>
      </c>
      <c r="D175" s="407"/>
      <c r="E175" s="407"/>
      <c r="F175" s="407"/>
      <c r="G175" s="407"/>
      <c r="H175" s="407"/>
      <c r="I175" s="407"/>
      <c r="J175" s="407"/>
      <c r="K175" s="407"/>
      <c r="L175" s="407"/>
      <c r="M175" s="407"/>
      <c r="N175" s="523"/>
      <c r="O175" s="523"/>
    </row>
    <row r="176" spans="1:15" ht="13" x14ac:dyDescent="0.3">
      <c r="A176" s="357"/>
      <c r="B176" s="326" t="s">
        <v>162</v>
      </c>
      <c r="C176" s="409">
        <v>370</v>
      </c>
      <c r="D176" s="375"/>
      <c r="E176" s="375"/>
      <c r="F176" s="375"/>
      <c r="G176" s="376"/>
      <c r="H176" s="145"/>
      <c r="I176" s="145"/>
      <c r="J176" s="145"/>
      <c r="K176" s="145"/>
      <c r="L176" s="145"/>
      <c r="M176" s="145"/>
      <c r="N176" s="523"/>
      <c r="O176" s="523"/>
    </row>
    <row r="177" spans="1:24" ht="13.5" thickBot="1" x14ac:dyDescent="0.35">
      <c r="A177" s="358" t="s">
        <v>181</v>
      </c>
      <c r="B177" s="337" t="s">
        <v>165</v>
      </c>
      <c r="C177" s="410">
        <f>'Pay scale M'!D57</f>
        <v>58355</v>
      </c>
      <c r="D177" s="377" t="s">
        <v>182</v>
      </c>
      <c r="E177" s="232"/>
      <c r="F177" s="232"/>
      <c r="G177" s="378">
        <f>'MD Rates'!G458</f>
        <v>47745</v>
      </c>
      <c r="H177" s="148"/>
      <c r="I177" s="144"/>
      <c r="J177" s="148"/>
      <c r="K177" s="148"/>
      <c r="L177" s="148"/>
      <c r="M177" s="148"/>
      <c r="N177" s="523"/>
      <c r="O177" s="523">
        <v>11</v>
      </c>
    </row>
    <row r="178" spans="1:24" ht="13.5" thickBot="1" x14ac:dyDescent="0.35">
      <c r="A178" s="154"/>
      <c r="B178" s="158"/>
      <c r="C178" s="234"/>
      <c r="D178" s="374"/>
      <c r="E178" s="154"/>
      <c r="F178" s="154"/>
      <c r="G178" s="234"/>
      <c r="H178" s="148"/>
      <c r="I178" s="144"/>
      <c r="J178" s="148"/>
      <c r="K178" s="148"/>
      <c r="L178" s="148"/>
      <c r="M178" s="148"/>
      <c r="N178" s="523"/>
      <c r="O178" s="523"/>
    </row>
    <row r="179" spans="1:24" ht="13.5" thickBot="1" x14ac:dyDescent="0.35">
      <c r="A179" s="154"/>
      <c r="B179" s="352" t="s">
        <v>161</v>
      </c>
      <c r="C179" s="411">
        <v>1</v>
      </c>
      <c r="D179" s="374"/>
      <c r="E179" s="154"/>
      <c r="F179" s="154"/>
      <c r="G179" s="234"/>
      <c r="H179" s="148"/>
      <c r="I179" s="144"/>
      <c r="J179" s="148"/>
      <c r="K179" s="148"/>
      <c r="L179" s="148"/>
      <c r="M179" s="148"/>
      <c r="N179" s="523"/>
      <c r="O179" s="523"/>
    </row>
    <row r="180" spans="1:24" ht="13" x14ac:dyDescent="0.3">
      <c r="A180" s="357"/>
      <c r="B180" s="326" t="s">
        <v>162</v>
      </c>
      <c r="C180" s="409">
        <v>370</v>
      </c>
      <c r="D180" s="375"/>
      <c r="E180" s="375"/>
      <c r="F180" s="375"/>
      <c r="G180" s="376"/>
      <c r="H180" s="145"/>
      <c r="I180" s="839"/>
      <c r="J180" s="145"/>
      <c r="K180" s="145"/>
      <c r="L180" s="145"/>
      <c r="M180" s="145"/>
      <c r="N180" s="523"/>
      <c r="O180" s="523"/>
    </row>
    <row r="181" spans="1:24" ht="13.5" thickBot="1" x14ac:dyDescent="0.35">
      <c r="A181" s="358" t="s">
        <v>183</v>
      </c>
      <c r="B181" s="337" t="s">
        <v>165</v>
      </c>
      <c r="C181" s="410">
        <f>C177</f>
        <v>58355</v>
      </c>
      <c r="D181" s="377" t="s">
        <v>182</v>
      </c>
      <c r="E181" s="232"/>
      <c r="F181" s="232"/>
      <c r="G181" s="378">
        <f>G177</f>
        <v>47745</v>
      </c>
      <c r="H181" s="148"/>
      <c r="I181" s="144"/>
      <c r="J181" s="148"/>
      <c r="K181" s="148"/>
      <c r="L181" s="148"/>
      <c r="M181" s="148"/>
      <c r="N181" s="523"/>
      <c r="O181" s="523">
        <v>11</v>
      </c>
    </row>
    <row r="182" spans="1:24" ht="13.5" thickBot="1" x14ac:dyDescent="0.35">
      <c r="A182" s="154"/>
      <c r="B182" s="158"/>
      <c r="C182" s="234"/>
      <c r="D182" s="374"/>
      <c r="E182" s="154"/>
      <c r="F182" s="154"/>
      <c r="G182" s="234"/>
      <c r="H182" s="154"/>
      <c r="I182" s="148"/>
      <c r="J182" s="148"/>
      <c r="K182" s="148"/>
      <c r="L182" s="148"/>
      <c r="M182" s="148"/>
      <c r="N182" s="523"/>
      <c r="O182" s="523"/>
    </row>
    <row r="183" spans="1:24" ht="13.5" thickBot="1" x14ac:dyDescent="0.35">
      <c r="A183" s="154"/>
      <c r="B183" s="355" t="s">
        <v>161</v>
      </c>
      <c r="C183" s="383">
        <v>1</v>
      </c>
      <c r="D183" s="383">
        <v>2</v>
      </c>
      <c r="E183" s="383">
        <v>3</v>
      </c>
      <c r="F183" s="383">
        <v>4</v>
      </c>
      <c r="G183" s="383">
        <v>5</v>
      </c>
      <c r="H183" s="401">
        <v>6</v>
      </c>
      <c r="I183" s="401">
        <v>7</v>
      </c>
      <c r="J183" s="402">
        <v>8</v>
      </c>
      <c r="K183" s="148"/>
      <c r="L183" s="144"/>
      <c r="M183" s="148"/>
      <c r="N183" s="523"/>
      <c r="O183" s="523"/>
    </row>
    <row r="184" spans="1:24" ht="13" x14ac:dyDescent="0.3">
      <c r="A184" s="357"/>
      <c r="B184" s="326" t="s">
        <v>162</v>
      </c>
      <c r="C184" s="385">
        <v>120</v>
      </c>
      <c r="D184" s="385">
        <v>160</v>
      </c>
      <c r="E184" s="385">
        <v>210</v>
      </c>
      <c r="F184" s="385">
        <v>270</v>
      </c>
      <c r="G184" s="385">
        <v>290</v>
      </c>
      <c r="H184" s="385">
        <v>318</v>
      </c>
      <c r="I184" s="385">
        <v>360</v>
      </c>
      <c r="J184" s="385">
        <v>410</v>
      </c>
      <c r="K184" s="145"/>
      <c r="L184" s="839"/>
      <c r="M184" s="145"/>
      <c r="N184" s="523"/>
      <c r="O184" s="523"/>
    </row>
    <row r="185" spans="1:24" ht="13.5" thickBot="1" x14ac:dyDescent="0.35">
      <c r="A185" s="358" t="s">
        <v>184</v>
      </c>
      <c r="B185" s="337" t="s">
        <v>165</v>
      </c>
      <c r="C185" s="366">
        <f>'Pay scale M'!D16</f>
        <v>39274</v>
      </c>
      <c r="D185" s="366">
        <f>'Pay scale M'!D21</f>
        <v>42393</v>
      </c>
      <c r="E185" s="366">
        <f>'Pay scale M'!D27</f>
        <v>45509</v>
      </c>
      <c r="F185" s="366">
        <f>'Pay scale M'!D36</f>
        <v>48627</v>
      </c>
      <c r="G185" s="366">
        <f>'Pay scale M'!D40</f>
        <v>51746</v>
      </c>
      <c r="H185" s="366">
        <f>'Pay scale M'!D48</f>
        <v>54862</v>
      </c>
      <c r="I185" s="366">
        <f>'Pay scale M'!D56</f>
        <v>57981</v>
      </c>
      <c r="J185" s="366">
        <f>'Pay scale M'!D65</f>
        <v>61097</v>
      </c>
      <c r="K185" s="148"/>
      <c r="L185" s="144"/>
      <c r="M185" s="148"/>
      <c r="N185" s="523"/>
      <c r="O185" s="523">
        <v>11</v>
      </c>
    </row>
    <row r="186" spans="1:24" x14ac:dyDescent="0.25">
      <c r="A186" s="1167" t="s">
        <v>202</v>
      </c>
      <c r="B186" s="1131"/>
      <c r="C186" s="1131"/>
      <c r="D186" s="1131"/>
      <c r="E186" s="1131"/>
      <c r="F186" s="1131"/>
      <c r="G186" s="1131"/>
      <c r="H186" s="1131"/>
      <c r="I186" s="1131"/>
      <c r="J186" s="1131"/>
      <c r="K186" s="198"/>
      <c r="L186" s="846"/>
      <c r="M186" s="198"/>
      <c r="N186" s="531"/>
      <c r="O186" s="532"/>
      <c r="P186" s="150"/>
      <c r="Q186" s="148"/>
      <c r="X186" t="s">
        <v>355</v>
      </c>
    </row>
    <row r="187" spans="1:24" x14ac:dyDescent="0.25">
      <c r="A187" s="1131"/>
      <c r="B187" s="1131"/>
      <c r="C187" s="1131"/>
      <c r="D187" s="1131"/>
      <c r="E187" s="1131"/>
      <c r="F187" s="1131"/>
      <c r="G187" s="1131"/>
      <c r="H187" s="1131"/>
      <c r="I187" s="1131"/>
      <c r="J187" s="1131"/>
      <c r="K187" s="198"/>
      <c r="L187" s="198"/>
      <c r="M187" s="198"/>
      <c r="N187" s="531"/>
      <c r="O187" s="532"/>
      <c r="P187" s="150"/>
      <c r="Q187" s="148"/>
    </row>
    <row r="188" spans="1:24" x14ac:dyDescent="0.25">
      <c r="A188" s="380"/>
      <c r="B188" s="154"/>
      <c r="C188" s="199"/>
      <c r="D188" s="199"/>
      <c r="E188" s="199"/>
      <c r="F188" s="199"/>
      <c r="G188" s="199"/>
      <c r="H188" s="199"/>
      <c r="I188" s="199"/>
      <c r="J188" s="198"/>
      <c r="K188" s="198"/>
      <c r="L188" s="198"/>
      <c r="M188" s="198"/>
      <c r="N188" s="531"/>
      <c r="O188" s="532"/>
      <c r="P188" s="150"/>
      <c r="Q188" s="148"/>
    </row>
    <row r="189" spans="1:24" x14ac:dyDescent="0.25">
      <c r="A189" s="1162" t="s">
        <v>203</v>
      </c>
      <c r="B189" s="1131"/>
      <c r="C189" s="1131"/>
      <c r="D189" s="1131"/>
      <c r="E189" s="1131"/>
      <c r="F189" s="1131"/>
      <c r="G189" s="199"/>
      <c r="H189" s="199"/>
      <c r="I189" s="199"/>
      <c r="J189" s="198"/>
      <c r="K189" s="150"/>
      <c r="L189" s="150"/>
      <c r="M189" s="150"/>
      <c r="N189" s="532"/>
      <c r="O189" s="532"/>
      <c r="P189" s="150"/>
      <c r="Q189" s="148"/>
    </row>
    <row r="190" spans="1:24" x14ac:dyDescent="0.25">
      <c r="A190" s="1163"/>
      <c r="B190" s="1131"/>
      <c r="C190" s="1131"/>
      <c r="D190" s="1131"/>
      <c r="E190" s="1131"/>
      <c r="F190" s="1131"/>
      <c r="G190" s="199"/>
      <c r="H190" s="199"/>
      <c r="I190" s="199"/>
      <c r="J190" s="198"/>
      <c r="K190" s="150"/>
      <c r="L190" s="150"/>
      <c r="M190" s="150"/>
      <c r="N190" s="532"/>
      <c r="O190" s="532"/>
      <c r="P190" s="150"/>
      <c r="Q190" s="148"/>
    </row>
    <row r="191" spans="1:24" ht="13" thickBot="1" x14ac:dyDescent="0.3">
      <c r="A191" s="379"/>
      <c r="B191" s="218"/>
      <c r="C191" s="218"/>
      <c r="D191" s="218"/>
      <c r="E191" s="218"/>
      <c r="F191" s="218"/>
      <c r="G191" s="199"/>
      <c r="H191" s="199"/>
      <c r="I191" s="199"/>
      <c r="J191" s="198"/>
      <c r="K191" s="150"/>
      <c r="L191" s="150"/>
      <c r="M191" s="150"/>
      <c r="N191" s="532"/>
      <c r="O191" s="532"/>
      <c r="P191" s="150"/>
      <c r="Q191" s="148"/>
    </row>
    <row r="192" spans="1:24" ht="13" thickBot="1" x14ac:dyDescent="0.3">
      <c r="A192" s="379"/>
      <c r="B192" s="352" t="s">
        <v>161</v>
      </c>
      <c r="C192" s="411">
        <v>1</v>
      </c>
      <c r="D192" s="412"/>
      <c r="E192" s="412"/>
      <c r="F192" s="412"/>
      <c r="G192" s="199"/>
      <c r="H192" s="199"/>
      <c r="I192" s="199"/>
      <c r="J192" s="403"/>
      <c r="K192" s="413"/>
      <c r="L192" s="413"/>
      <c r="M192" s="150"/>
      <c r="N192" s="532"/>
      <c r="O192" s="532"/>
      <c r="P192" s="150"/>
      <c r="Q192" s="148"/>
    </row>
    <row r="193" spans="1:17" x14ac:dyDescent="0.25">
      <c r="A193" s="357"/>
      <c r="B193" s="960" t="s">
        <v>162</v>
      </c>
      <c r="C193" s="961">
        <v>260</v>
      </c>
      <c r="D193" s="406"/>
      <c r="E193" s="406"/>
      <c r="F193" s="406"/>
      <c r="G193" s="406"/>
      <c r="H193" s="406"/>
      <c r="I193" s="406"/>
      <c r="J193" s="406"/>
      <c r="K193" s="406"/>
      <c r="L193" s="413"/>
      <c r="M193" s="150"/>
      <c r="N193" s="532"/>
      <c r="O193" s="532"/>
      <c r="P193" s="150"/>
      <c r="Q193" s="148"/>
    </row>
    <row r="194" spans="1:17" ht="13.5" thickBot="1" x14ac:dyDescent="0.35">
      <c r="A194" s="358" t="s">
        <v>185</v>
      </c>
      <c r="B194" s="337" t="s">
        <v>165</v>
      </c>
      <c r="C194" s="369">
        <f>'Pay scale M'!D34</f>
        <v>50187.45</v>
      </c>
      <c r="D194" s="407"/>
      <c r="E194" s="845"/>
      <c r="F194" s="407"/>
      <c r="G194" s="407"/>
      <c r="H194" s="407"/>
      <c r="I194" s="407"/>
      <c r="J194" s="407"/>
      <c r="K194" s="407"/>
      <c r="L194" s="407"/>
      <c r="M194" s="148"/>
      <c r="N194" s="523"/>
      <c r="O194" s="523">
        <v>10</v>
      </c>
    </row>
    <row r="195" spans="1:17" ht="13.5" thickBot="1" x14ac:dyDescent="0.35">
      <c r="A195" s="153"/>
      <c r="B195" s="158"/>
      <c r="C195" s="370"/>
      <c r="D195" s="407"/>
      <c r="E195" s="407"/>
      <c r="F195" s="407"/>
      <c r="G195" s="407"/>
      <c r="H195" s="407"/>
      <c r="I195" s="407"/>
      <c r="J195" s="407"/>
      <c r="K195" s="407"/>
      <c r="L195" s="407"/>
      <c r="M195" s="148"/>
      <c r="N195" s="523"/>
      <c r="O195" s="523"/>
    </row>
    <row r="196" spans="1:17" ht="13.5" thickBot="1" x14ac:dyDescent="0.35">
      <c r="A196" s="153"/>
      <c r="B196" s="355" t="s">
        <v>161</v>
      </c>
      <c r="C196" s="383">
        <v>1</v>
      </c>
      <c r="D196" s="383">
        <v>2</v>
      </c>
      <c r="E196" s="383">
        <v>3</v>
      </c>
      <c r="F196" s="383">
        <v>4</v>
      </c>
      <c r="G196" s="383">
        <v>5</v>
      </c>
      <c r="H196" s="401">
        <v>6</v>
      </c>
      <c r="I196" s="407"/>
      <c r="J196" s="845"/>
      <c r="K196" s="407"/>
      <c r="L196" s="407"/>
      <c r="M196" s="148"/>
      <c r="N196" s="523"/>
      <c r="O196" s="523"/>
    </row>
    <row r="197" spans="1:17" ht="13" x14ac:dyDescent="0.3">
      <c r="A197" s="357"/>
      <c r="B197" s="326" t="s">
        <v>162</v>
      </c>
      <c r="C197" s="385">
        <v>120</v>
      </c>
      <c r="D197" s="385">
        <v>160</v>
      </c>
      <c r="E197" s="385">
        <v>210</v>
      </c>
      <c r="F197" s="385">
        <v>270</v>
      </c>
      <c r="G197" s="385">
        <v>290</v>
      </c>
      <c r="H197" s="385">
        <v>320</v>
      </c>
      <c r="I197" s="406"/>
      <c r="J197" s="844"/>
      <c r="K197" s="406"/>
      <c r="L197" s="413"/>
      <c r="M197" s="150"/>
      <c r="N197" s="523"/>
      <c r="O197" s="523"/>
    </row>
    <row r="198" spans="1:17" ht="13.5" thickBot="1" x14ac:dyDescent="0.35">
      <c r="A198" s="358" t="s">
        <v>186</v>
      </c>
      <c r="B198" s="337" t="s">
        <v>165</v>
      </c>
      <c r="C198" s="366">
        <f>C185</f>
        <v>39274</v>
      </c>
      <c r="D198" s="366">
        <f>D185</f>
        <v>42393</v>
      </c>
      <c r="E198" s="366">
        <f>E185</f>
        <v>45509</v>
      </c>
      <c r="F198" s="366">
        <f>F185</f>
        <v>48627</v>
      </c>
      <c r="G198" s="366">
        <f>G185</f>
        <v>51746</v>
      </c>
      <c r="H198" s="366">
        <f>'Pay scale M'!D49</f>
        <v>55416</v>
      </c>
      <c r="I198" s="407"/>
      <c r="J198" s="845"/>
      <c r="K198" s="407"/>
      <c r="L198" s="407"/>
      <c r="M198" s="148"/>
      <c r="N198" s="523"/>
      <c r="O198" s="523">
        <v>10</v>
      </c>
    </row>
    <row r="199" spans="1:17" ht="13.5" thickBot="1" x14ac:dyDescent="0.35">
      <c r="A199" s="153"/>
      <c r="B199" s="158"/>
      <c r="C199" s="368"/>
      <c r="D199" s="368"/>
      <c r="E199" s="368"/>
      <c r="F199" s="368"/>
      <c r="G199" s="368"/>
      <c r="H199" s="368"/>
      <c r="I199" s="407"/>
      <c r="J199" s="845"/>
      <c r="K199" s="407"/>
      <c r="L199" s="407"/>
      <c r="M199" s="148"/>
      <c r="N199" s="523"/>
      <c r="O199" s="523"/>
    </row>
    <row r="200" spans="1:17" ht="13.5" thickBot="1" x14ac:dyDescent="0.35">
      <c r="A200" s="153"/>
      <c r="B200" s="352" t="s">
        <v>161</v>
      </c>
      <c r="C200" s="411">
        <v>1</v>
      </c>
      <c r="D200" s="368"/>
      <c r="E200" s="368"/>
      <c r="F200" s="368"/>
      <c r="G200" s="368"/>
      <c r="H200" s="368"/>
      <c r="I200" s="407"/>
      <c r="J200" s="407"/>
      <c r="K200" s="407"/>
      <c r="L200" s="407"/>
      <c r="M200" s="148"/>
      <c r="N200" s="523"/>
      <c r="O200" s="523"/>
    </row>
    <row r="201" spans="1:17" ht="13" x14ac:dyDescent="0.3">
      <c r="A201" s="357"/>
      <c r="B201" s="326" t="s">
        <v>162</v>
      </c>
      <c r="C201" s="385">
        <v>260</v>
      </c>
      <c r="D201" s="406"/>
      <c r="E201" s="406"/>
      <c r="F201" s="406"/>
      <c r="G201" s="406"/>
      <c r="H201" s="406"/>
      <c r="I201" s="406"/>
      <c r="J201" s="406"/>
      <c r="K201" s="406"/>
      <c r="L201" s="413"/>
      <c r="M201" s="150"/>
      <c r="N201" s="523"/>
      <c r="O201" s="523"/>
    </row>
    <row r="202" spans="1:17" ht="13.5" thickBot="1" x14ac:dyDescent="0.35">
      <c r="A202" s="358" t="s">
        <v>187</v>
      </c>
      <c r="B202" s="337" t="s">
        <v>165</v>
      </c>
      <c r="C202" s="369">
        <f>C194</f>
        <v>50187.45</v>
      </c>
      <c r="D202" s="407"/>
      <c r="E202" s="845"/>
      <c r="F202" s="407"/>
      <c r="G202" s="407"/>
      <c r="H202" s="407"/>
      <c r="I202" s="407"/>
      <c r="J202" s="407"/>
      <c r="K202" s="407"/>
      <c r="L202" s="407"/>
      <c r="M202" s="148"/>
      <c r="N202" s="523"/>
      <c r="O202" s="523">
        <v>10</v>
      </c>
    </row>
    <row r="203" spans="1:17" ht="13.5" thickBot="1" x14ac:dyDescent="0.35">
      <c r="A203" s="154"/>
      <c r="B203" s="158"/>
      <c r="C203" s="370"/>
      <c r="D203" s="407"/>
      <c r="E203" s="407"/>
      <c r="F203" s="407"/>
      <c r="G203" s="407"/>
      <c r="H203" s="407"/>
      <c r="I203" s="407"/>
      <c r="J203" s="407"/>
      <c r="K203" s="407"/>
      <c r="L203" s="407"/>
      <c r="M203" s="148"/>
      <c r="N203" s="523"/>
      <c r="O203" s="523"/>
    </row>
    <row r="204" spans="1:17" ht="13.5" thickBot="1" x14ac:dyDescent="0.35">
      <c r="A204" s="154"/>
      <c r="B204" s="355" t="s">
        <v>161</v>
      </c>
      <c r="C204" s="383">
        <v>1</v>
      </c>
      <c r="D204" s="383">
        <v>2</v>
      </c>
      <c r="E204" s="383">
        <v>3</v>
      </c>
      <c r="F204" s="383">
        <v>4</v>
      </c>
      <c r="G204" s="383">
        <v>5</v>
      </c>
      <c r="H204" s="401">
        <v>6</v>
      </c>
      <c r="I204" s="407"/>
      <c r="J204" s="845"/>
      <c r="K204" s="407"/>
      <c r="L204" s="407"/>
      <c r="M204" s="148"/>
      <c r="N204" s="523"/>
      <c r="O204" s="523"/>
    </row>
    <row r="205" spans="1:17" ht="13" x14ac:dyDescent="0.3">
      <c r="A205" s="357"/>
      <c r="B205" s="960" t="s">
        <v>162</v>
      </c>
      <c r="C205" s="385">
        <v>360</v>
      </c>
      <c r="D205" s="385">
        <v>410</v>
      </c>
      <c r="E205" s="385">
        <v>440</v>
      </c>
      <c r="F205" s="385">
        <v>480</v>
      </c>
      <c r="G205" s="385">
        <v>493</v>
      </c>
      <c r="H205" s="385">
        <v>525</v>
      </c>
      <c r="I205" s="406"/>
      <c r="J205" s="844"/>
      <c r="K205" s="406"/>
      <c r="L205" s="413"/>
      <c r="M205" s="150"/>
      <c r="N205" s="523"/>
      <c r="O205" s="523"/>
    </row>
    <row r="206" spans="1:17" ht="13.5" thickBot="1" x14ac:dyDescent="0.35">
      <c r="A206" s="358" t="s">
        <v>188</v>
      </c>
      <c r="B206" s="337" t="s">
        <v>165</v>
      </c>
      <c r="C206" s="366">
        <f>I185</f>
        <v>57981</v>
      </c>
      <c r="D206" s="366">
        <f>J185</f>
        <v>61097</v>
      </c>
      <c r="E206" s="366">
        <f>'Pay scale M'!D75</f>
        <v>64215</v>
      </c>
      <c r="F206" s="366">
        <f>'Pay scale M'!D79</f>
        <v>67334</v>
      </c>
      <c r="G206" s="366">
        <f>'Pay scale M'!D86</f>
        <v>70450</v>
      </c>
      <c r="H206" s="366">
        <f>'Pay scale M'!D96</f>
        <v>73570</v>
      </c>
      <c r="I206" s="407"/>
      <c r="J206" s="845"/>
      <c r="K206" s="407"/>
      <c r="L206" s="407"/>
      <c r="M206" s="148"/>
      <c r="N206" s="523"/>
      <c r="O206" s="523">
        <v>10</v>
      </c>
    </row>
    <row r="207" spans="1:17" ht="13.5" thickBot="1" x14ac:dyDescent="0.35">
      <c r="A207" s="154"/>
      <c r="B207" s="158"/>
      <c r="C207" s="368"/>
      <c r="D207" s="368"/>
      <c r="E207" s="368"/>
      <c r="F207" s="368"/>
      <c r="G207" s="368"/>
      <c r="H207" s="368"/>
      <c r="I207" s="407"/>
      <c r="J207" s="407"/>
      <c r="K207" s="407"/>
      <c r="L207" s="407"/>
      <c r="M207" s="148"/>
      <c r="N207" s="523"/>
      <c r="O207" s="523"/>
    </row>
    <row r="208" spans="1:17" ht="13.5" thickBot="1" x14ac:dyDescent="0.35">
      <c r="A208" s="154"/>
      <c r="B208" s="355" t="s">
        <v>161</v>
      </c>
      <c r="C208" s="383">
        <v>1</v>
      </c>
      <c r="D208" s="383">
        <v>2</v>
      </c>
      <c r="E208" s="383">
        <v>3</v>
      </c>
      <c r="F208" s="1063"/>
      <c r="G208" s="414"/>
      <c r="H208" s="414"/>
      <c r="I208" s="414"/>
      <c r="J208" s="407"/>
      <c r="K208" s="407"/>
      <c r="L208" s="407"/>
      <c r="M208" s="148"/>
      <c r="N208" s="523"/>
      <c r="O208" s="523"/>
    </row>
    <row r="209" spans="1:15" ht="13" x14ac:dyDescent="0.3">
      <c r="A209" s="381" t="s">
        <v>355</v>
      </c>
      <c r="B209" s="326" t="s">
        <v>162</v>
      </c>
      <c r="C209" s="384">
        <v>20</v>
      </c>
      <c r="D209" s="384">
        <v>40</v>
      </c>
      <c r="E209" s="384">
        <v>50</v>
      </c>
      <c r="F209" s="792"/>
      <c r="G209" s="368"/>
      <c r="H209" s="368"/>
      <c r="I209" s="368"/>
      <c r="J209" s="405"/>
      <c r="K209" s="405"/>
      <c r="L209" s="405"/>
      <c r="M209" s="148"/>
      <c r="N209" s="523"/>
      <c r="O209" s="523"/>
    </row>
    <row r="210" spans="1:15" ht="13.5" thickBot="1" x14ac:dyDescent="0.35">
      <c r="A210" s="382" t="s">
        <v>189</v>
      </c>
      <c r="B210" s="337" t="s">
        <v>165</v>
      </c>
      <c r="C210" s="881">
        <f>'Pay scale M'!D3</f>
        <v>25494</v>
      </c>
      <c r="D210" s="881">
        <f>'Pay scale M'!D4</f>
        <v>27085</v>
      </c>
      <c r="E210" s="881">
        <f>'Pay scale M'!D5</f>
        <v>28676</v>
      </c>
      <c r="F210" s="792"/>
      <c r="G210" s="368"/>
      <c r="H210" s="368"/>
      <c r="I210" s="368"/>
      <c r="J210" s="405"/>
      <c r="K210" s="405"/>
      <c r="L210" s="405"/>
      <c r="M210" s="148"/>
      <c r="N210" s="523">
        <v>40</v>
      </c>
      <c r="O210" s="523"/>
    </row>
    <row r="211" spans="1:15" ht="13.5" thickBot="1" x14ac:dyDescent="0.35">
      <c r="A211" s="152"/>
      <c r="B211" s="158"/>
      <c r="C211" s="792"/>
      <c r="D211" s="792"/>
      <c r="E211" s="792"/>
      <c r="F211" s="792"/>
      <c r="G211" s="368"/>
      <c r="H211" s="368"/>
      <c r="I211" s="368"/>
      <c r="J211" s="405"/>
      <c r="K211" s="405"/>
      <c r="L211" s="405"/>
      <c r="M211" s="148"/>
      <c r="N211" s="523"/>
      <c r="O211" s="523"/>
    </row>
    <row r="212" spans="1:15" ht="13.5" thickBot="1" x14ac:dyDescent="0.35">
      <c r="A212" s="154"/>
      <c r="B212" s="355" t="s">
        <v>161</v>
      </c>
      <c r="C212" s="1064">
        <v>1</v>
      </c>
      <c r="D212" s="1064">
        <v>2</v>
      </c>
      <c r="E212" s="1064">
        <v>3</v>
      </c>
      <c r="F212" s="792"/>
      <c r="G212" s="368"/>
      <c r="H212" s="368"/>
      <c r="I212" s="368"/>
      <c r="J212" s="405"/>
      <c r="K212" s="405"/>
      <c r="L212" s="405"/>
      <c r="M212" s="148"/>
      <c r="N212" s="523"/>
      <c r="O212" s="523"/>
    </row>
    <row r="213" spans="1:15" ht="13" x14ac:dyDescent="0.3">
      <c r="A213" s="381" t="s">
        <v>355</v>
      </c>
      <c r="B213" s="326" t="s">
        <v>162</v>
      </c>
      <c r="C213" s="1065">
        <v>60</v>
      </c>
      <c r="D213" s="1065">
        <v>70</v>
      </c>
      <c r="E213" s="1065">
        <v>90</v>
      </c>
      <c r="F213" s="792"/>
      <c r="G213" s="368"/>
      <c r="H213" s="368"/>
      <c r="I213" s="368"/>
      <c r="J213" s="405"/>
      <c r="K213" s="405"/>
      <c r="L213" s="405"/>
      <c r="M213" s="148"/>
      <c r="N213" s="523"/>
      <c r="O213" s="523"/>
    </row>
    <row r="214" spans="1:15" ht="13.5" thickBot="1" x14ac:dyDescent="0.35">
      <c r="A214" s="382" t="s">
        <v>190</v>
      </c>
      <c r="B214" s="337" t="s">
        <v>165</v>
      </c>
      <c r="C214" s="881">
        <f>'Pay scale M'!D7</f>
        <v>31621</v>
      </c>
      <c r="D214" s="881">
        <f>'Pay scale M'!D9</f>
        <v>33689</v>
      </c>
      <c r="E214" s="881">
        <f>'Pay scale M'!D12</f>
        <v>35757</v>
      </c>
      <c r="F214" s="792"/>
      <c r="G214" s="368"/>
      <c r="H214" s="368"/>
      <c r="I214" s="368"/>
      <c r="J214" s="403"/>
      <c r="K214" s="403"/>
      <c r="L214" s="403"/>
      <c r="M214" s="150"/>
      <c r="N214" s="523">
        <v>40</v>
      </c>
      <c r="O214" s="523"/>
    </row>
    <row r="215" spans="1:15" ht="13.5" thickBot="1" x14ac:dyDescent="0.35">
      <c r="A215" s="152"/>
      <c r="B215" s="158"/>
      <c r="C215" s="368"/>
      <c r="D215" s="368"/>
      <c r="E215" s="368"/>
      <c r="F215" s="368"/>
      <c r="G215" s="368"/>
      <c r="H215" s="368"/>
      <c r="I215" s="368"/>
      <c r="J215" s="403"/>
      <c r="K215" s="403"/>
      <c r="L215" s="403"/>
      <c r="M215" s="150"/>
      <c r="N215" s="523"/>
      <c r="O215" s="523"/>
    </row>
    <row r="216" spans="1:15" ht="13.5" thickBot="1" x14ac:dyDescent="0.35">
      <c r="A216" s="152"/>
      <c r="B216" s="355" t="s">
        <v>161</v>
      </c>
      <c r="C216" s="383">
        <v>1</v>
      </c>
      <c r="D216" s="368"/>
      <c r="E216" s="368"/>
      <c r="F216" s="368"/>
      <c r="G216" s="368"/>
      <c r="H216" s="368"/>
      <c r="I216" s="368"/>
      <c r="J216" s="403"/>
      <c r="K216" s="403"/>
      <c r="L216" s="403"/>
      <c r="M216" s="150"/>
      <c r="N216" s="523"/>
      <c r="O216" s="523"/>
    </row>
    <row r="217" spans="1:15" ht="13" x14ac:dyDescent="0.3">
      <c r="A217" s="381" t="s">
        <v>355</v>
      </c>
      <c r="B217" s="326" t="s">
        <v>162</v>
      </c>
      <c r="C217" s="384">
        <v>70</v>
      </c>
      <c r="D217" s="368"/>
      <c r="E217" s="368"/>
      <c r="F217" s="368"/>
      <c r="G217" s="368"/>
      <c r="H217" s="368"/>
      <c r="I217" s="368"/>
      <c r="J217" s="403"/>
      <c r="K217" s="403"/>
      <c r="L217" s="403"/>
      <c r="M217" s="150"/>
      <c r="N217" s="523"/>
      <c r="O217" s="523"/>
    </row>
    <row r="218" spans="1:15" ht="13.5" thickBot="1" x14ac:dyDescent="0.35">
      <c r="A218" s="382" t="s">
        <v>191</v>
      </c>
      <c r="B218" s="337" t="s">
        <v>165</v>
      </c>
      <c r="C218" s="366">
        <f>D214</f>
        <v>33689</v>
      </c>
      <c r="D218" s="965" t="s">
        <v>1375</v>
      </c>
      <c r="E218" s="966"/>
      <c r="F218" s="368"/>
      <c r="G218" s="370" t="s">
        <v>355</v>
      </c>
      <c r="H218" s="368"/>
      <c r="I218" s="368"/>
      <c r="J218" s="403"/>
      <c r="K218" s="403"/>
      <c r="L218" s="403"/>
      <c r="M218" s="150"/>
      <c r="N218" s="523">
        <v>40</v>
      </c>
      <c r="O218" s="523"/>
    </row>
    <row r="219" spans="1:15" ht="13.5" thickBot="1" x14ac:dyDescent="0.35">
      <c r="A219" s="152"/>
      <c r="B219" s="158"/>
      <c r="C219" s="368"/>
      <c r="D219" s="368"/>
      <c r="E219" s="368"/>
      <c r="F219" s="368"/>
      <c r="G219" s="368"/>
      <c r="H219" s="368"/>
      <c r="I219" s="368"/>
      <c r="J219" s="403"/>
      <c r="K219" s="403"/>
      <c r="L219" s="403"/>
      <c r="M219" s="150"/>
      <c r="N219" s="523"/>
      <c r="O219" s="523"/>
    </row>
    <row r="220" spans="1:15" ht="13.5" thickBot="1" x14ac:dyDescent="0.35">
      <c r="A220" s="152"/>
      <c r="B220" s="355" t="s">
        <v>161</v>
      </c>
      <c r="C220" s="383">
        <v>1</v>
      </c>
      <c r="D220" s="383">
        <v>2</v>
      </c>
      <c r="E220" s="383">
        <v>3</v>
      </c>
      <c r="F220" s="383">
        <v>4</v>
      </c>
      <c r="G220" s="383">
        <v>5</v>
      </c>
      <c r="H220" s="401">
        <v>6</v>
      </c>
      <c r="I220" s="401">
        <v>7</v>
      </c>
      <c r="J220" s="843"/>
      <c r="K220" s="403"/>
      <c r="L220" s="403"/>
      <c r="M220" s="150"/>
      <c r="N220" s="523"/>
      <c r="O220" s="523"/>
    </row>
    <row r="221" spans="1:15" ht="13" x14ac:dyDescent="0.3">
      <c r="A221" s="357"/>
      <c r="B221" s="326" t="s">
        <v>162</v>
      </c>
      <c r="C221" s="384">
        <v>60</v>
      </c>
      <c r="D221" s="384">
        <v>70</v>
      </c>
      <c r="E221" s="384">
        <v>90</v>
      </c>
      <c r="F221" s="384">
        <v>110</v>
      </c>
      <c r="G221" s="384">
        <v>140</v>
      </c>
      <c r="H221" s="384">
        <v>170</v>
      </c>
      <c r="I221" s="384">
        <v>200</v>
      </c>
      <c r="J221" s="1066"/>
      <c r="K221" s="404"/>
      <c r="L221" s="403"/>
      <c r="M221" s="150"/>
      <c r="N221" s="523"/>
      <c r="O221" s="523"/>
    </row>
    <row r="222" spans="1:15" ht="13.5" thickBot="1" x14ac:dyDescent="0.35">
      <c r="A222" s="417" t="s">
        <v>1147</v>
      </c>
      <c r="B222" s="880" t="s">
        <v>165</v>
      </c>
      <c r="C222" s="881">
        <v>0</v>
      </c>
      <c r="D222" s="881">
        <f>'Pay scale M'!D9</f>
        <v>33689</v>
      </c>
      <c r="E222" s="881">
        <f>'Pay scale M'!D12</f>
        <v>35757</v>
      </c>
      <c r="F222" s="881">
        <f>'Pay scale M'!D15</f>
        <v>37825</v>
      </c>
      <c r="G222" s="881">
        <f>'Pay scale M'!D18</f>
        <v>39892</v>
      </c>
      <c r="H222" s="881">
        <f>'Pay scale M'!D23</f>
        <v>41960</v>
      </c>
      <c r="I222" s="881">
        <f>'Pay scale M'!D26</f>
        <v>44028</v>
      </c>
      <c r="J222" s="1067"/>
      <c r="K222" s="405"/>
      <c r="L222" s="405"/>
      <c r="M222" s="148"/>
      <c r="N222" s="523">
        <v>40</v>
      </c>
      <c r="O222" s="523"/>
    </row>
    <row r="223" spans="1:15" ht="13.5" thickBot="1" x14ac:dyDescent="0.35">
      <c r="A223" s="154"/>
      <c r="B223" s="158"/>
      <c r="C223" s="368"/>
      <c r="D223" s="368"/>
      <c r="E223" s="368"/>
      <c r="F223" s="368"/>
      <c r="G223" s="368"/>
      <c r="H223" s="368"/>
      <c r="I223" s="368"/>
      <c r="J223" s="405"/>
      <c r="K223" s="405"/>
      <c r="L223" s="405"/>
      <c r="M223" s="148"/>
      <c r="N223" s="523"/>
      <c r="O223" s="523"/>
    </row>
    <row r="224" spans="1:15" ht="13.5" thickBot="1" x14ac:dyDescent="0.35">
      <c r="A224" s="154"/>
      <c r="B224" s="355" t="s">
        <v>161</v>
      </c>
      <c r="C224" s="383">
        <v>1</v>
      </c>
      <c r="D224" s="383">
        <v>2</v>
      </c>
      <c r="E224" s="383">
        <v>3</v>
      </c>
      <c r="F224" s="383">
        <v>4</v>
      </c>
      <c r="G224" s="383">
        <v>5</v>
      </c>
      <c r="H224" s="401">
        <v>6</v>
      </c>
      <c r="I224" s="401">
        <v>7</v>
      </c>
      <c r="J224" s="401">
        <v>8</v>
      </c>
      <c r="K224" s="401">
        <v>9</v>
      </c>
      <c r="L224" s="402">
        <v>10</v>
      </c>
      <c r="M224" s="144"/>
      <c r="N224" s="523"/>
      <c r="O224" s="523"/>
    </row>
    <row r="225" spans="1:15" ht="13" x14ac:dyDescent="0.3">
      <c r="A225" s="357"/>
      <c r="B225" s="326" t="s">
        <v>162</v>
      </c>
      <c r="C225" s="385">
        <v>80</v>
      </c>
      <c r="D225" s="385">
        <v>100</v>
      </c>
      <c r="E225" s="385">
        <v>130</v>
      </c>
      <c r="F225" s="385">
        <v>150</v>
      </c>
      <c r="G225" s="385">
        <v>190</v>
      </c>
      <c r="H225" s="385">
        <v>220</v>
      </c>
      <c r="I225" s="385">
        <v>240</v>
      </c>
      <c r="J225" s="385">
        <v>280</v>
      </c>
      <c r="K225" s="385">
        <v>300</v>
      </c>
      <c r="L225" s="385">
        <v>314</v>
      </c>
      <c r="M225" s="146"/>
      <c r="N225" s="523"/>
      <c r="O225" s="523"/>
    </row>
    <row r="226" spans="1:15" ht="13.5" thickBot="1" x14ac:dyDescent="0.35">
      <c r="A226" s="358" t="s">
        <v>192</v>
      </c>
      <c r="B226" s="337" t="s">
        <v>165</v>
      </c>
      <c r="C226" s="881">
        <f>'Pay scale M'!D11</f>
        <v>35254</v>
      </c>
      <c r="D226" s="881">
        <f>'Pay scale M'!D14</f>
        <v>37000</v>
      </c>
      <c r="E226" s="881">
        <f>'Pay scale M'!D17</f>
        <v>38746</v>
      </c>
      <c r="F226" s="881">
        <f>'Pay scale M'!D20</f>
        <v>40492</v>
      </c>
      <c r="G226" s="881">
        <f>'Pay scale M'!D25</f>
        <v>42598</v>
      </c>
      <c r="H226" s="881">
        <f>'Pay scale M'!D28</f>
        <v>44705</v>
      </c>
      <c r="I226" s="881">
        <f>'Pay scale M'!D30</f>
        <v>46812</v>
      </c>
      <c r="J226" s="881">
        <f>'Pay scale M'!D37</f>
        <v>48918</v>
      </c>
      <c r="K226" s="881">
        <f>'Pay scale M'!D42</f>
        <v>51025</v>
      </c>
      <c r="L226" s="881">
        <f>'Pay scale M'!D45</f>
        <v>53132</v>
      </c>
      <c r="M226" s="144"/>
      <c r="N226" s="523">
        <v>40</v>
      </c>
      <c r="O226" s="523"/>
    </row>
    <row r="227" spans="1:15" ht="13.5" thickBot="1" x14ac:dyDescent="0.35">
      <c r="A227" s="154"/>
      <c r="B227" s="158"/>
      <c r="C227" s="368"/>
      <c r="D227" s="368"/>
      <c r="E227" s="368"/>
      <c r="F227" s="368"/>
      <c r="G227" s="368"/>
      <c r="H227" s="368"/>
      <c r="I227" s="368"/>
      <c r="J227" s="368"/>
      <c r="K227" s="368"/>
      <c r="L227" s="368"/>
      <c r="M227" s="148"/>
      <c r="N227" s="523"/>
      <c r="O227" s="523"/>
    </row>
    <row r="228" spans="1:15" ht="13.5" thickBot="1" x14ac:dyDescent="0.35">
      <c r="A228" s="154"/>
      <c r="B228" s="355" t="s">
        <v>161</v>
      </c>
      <c r="C228" s="383">
        <v>1</v>
      </c>
      <c r="D228" s="383">
        <v>2</v>
      </c>
      <c r="E228" s="383">
        <v>3</v>
      </c>
      <c r="F228" s="383">
        <v>4</v>
      </c>
      <c r="G228" s="383">
        <v>5</v>
      </c>
      <c r="H228" s="401">
        <v>6</v>
      </c>
      <c r="I228" s="1067"/>
      <c r="J228" s="405"/>
      <c r="K228" s="405"/>
      <c r="L228" s="405"/>
      <c r="M228" s="148"/>
      <c r="N228" s="523"/>
      <c r="O228" s="523"/>
    </row>
    <row r="229" spans="1:15" ht="13" x14ac:dyDescent="0.3">
      <c r="A229" s="381" t="s">
        <v>355</v>
      </c>
      <c r="B229" s="326" t="s">
        <v>162</v>
      </c>
      <c r="C229" s="385">
        <v>75</v>
      </c>
      <c r="D229" s="385">
        <v>95</v>
      </c>
      <c r="E229" s="385">
        <v>130</v>
      </c>
      <c r="F229" s="385">
        <v>150</v>
      </c>
      <c r="G229" s="385">
        <v>190</v>
      </c>
      <c r="H229" s="385">
        <v>220</v>
      </c>
      <c r="I229" s="1066"/>
      <c r="J229" s="404"/>
      <c r="K229" s="404"/>
      <c r="L229" s="403"/>
      <c r="M229" s="150"/>
      <c r="N229" s="523"/>
      <c r="O229" s="523"/>
    </row>
    <row r="230" spans="1:15" ht="13.5" thickBot="1" x14ac:dyDescent="0.35">
      <c r="A230" s="382" t="s">
        <v>736</v>
      </c>
      <c r="B230" s="337" t="s">
        <v>165</v>
      </c>
      <c r="C230" s="881">
        <f>'Pay scale M'!D10</f>
        <v>33790</v>
      </c>
      <c r="D230" s="881">
        <f>'Pay scale M'!D13</f>
        <v>35858</v>
      </c>
      <c r="E230" s="881">
        <f>'Pay scale M'!D17</f>
        <v>38746</v>
      </c>
      <c r="F230" s="881">
        <f>'Pay scale M'!D20</f>
        <v>40492</v>
      </c>
      <c r="G230" s="881">
        <f>'Pay scale M'!D25</f>
        <v>42598</v>
      </c>
      <c r="H230" s="881">
        <f>'Pay scale M'!D28</f>
        <v>44705</v>
      </c>
      <c r="I230" s="792"/>
      <c r="J230" s="368"/>
      <c r="K230" s="368"/>
      <c r="L230" s="368"/>
      <c r="M230" s="148"/>
      <c r="N230" s="523">
        <v>40</v>
      </c>
      <c r="O230" s="523"/>
    </row>
    <row r="231" spans="1:15" ht="13.5" thickBot="1" x14ac:dyDescent="0.35">
      <c r="A231" s="380" t="s">
        <v>355</v>
      </c>
      <c r="B231" s="154"/>
      <c r="C231" s="235"/>
      <c r="D231" s="235"/>
      <c r="E231" s="235"/>
      <c r="F231" s="235"/>
      <c r="G231" s="235"/>
      <c r="H231" s="368"/>
      <c r="I231" s="368"/>
      <c r="J231" s="368"/>
      <c r="K231" s="368"/>
      <c r="L231" s="368"/>
      <c r="M231" s="150"/>
      <c r="N231" s="523"/>
      <c r="O231" s="523"/>
    </row>
    <row r="232" spans="1:15" ht="13.5" thickBot="1" x14ac:dyDescent="0.35">
      <c r="A232" s="380" t="s">
        <v>355</v>
      </c>
      <c r="B232" s="355" t="s">
        <v>161</v>
      </c>
      <c r="C232" s="383">
        <v>1</v>
      </c>
      <c r="D232" s="383">
        <v>2</v>
      </c>
      <c r="E232" s="383">
        <v>3</v>
      </c>
      <c r="F232" s="383">
        <v>4</v>
      </c>
      <c r="G232" s="383">
        <v>5</v>
      </c>
      <c r="H232" s="401">
        <v>6</v>
      </c>
      <c r="I232" s="401">
        <v>7</v>
      </c>
      <c r="J232" s="401">
        <v>8</v>
      </c>
      <c r="K232" s="401">
        <v>9</v>
      </c>
      <c r="L232" s="402">
        <v>10</v>
      </c>
      <c r="M232" s="146"/>
      <c r="N232" s="523"/>
      <c r="O232" s="523"/>
    </row>
    <row r="233" spans="1:15" ht="13" x14ac:dyDescent="0.3">
      <c r="A233" s="381" t="s">
        <v>355</v>
      </c>
      <c r="B233" s="326" t="s">
        <v>162</v>
      </c>
      <c r="C233" s="384">
        <v>75</v>
      </c>
      <c r="D233" s="384">
        <v>95</v>
      </c>
      <c r="E233" s="384">
        <v>130</v>
      </c>
      <c r="F233" s="384">
        <v>150</v>
      </c>
      <c r="G233" s="384">
        <v>190</v>
      </c>
      <c r="H233" s="384">
        <v>220</v>
      </c>
      <c r="I233" s="384">
        <v>240</v>
      </c>
      <c r="J233" s="384">
        <v>280</v>
      </c>
      <c r="K233" s="384">
        <v>300</v>
      </c>
      <c r="L233" s="384">
        <v>314</v>
      </c>
      <c r="M233" s="146"/>
      <c r="N233" s="523"/>
      <c r="O233" s="523"/>
    </row>
    <row r="234" spans="1:15" ht="13.5" thickBot="1" x14ac:dyDescent="0.35">
      <c r="A234" s="382" t="s">
        <v>737</v>
      </c>
      <c r="B234" s="337" t="s">
        <v>165</v>
      </c>
      <c r="C234" s="881">
        <f>'Pay scale M'!D10</f>
        <v>33790</v>
      </c>
      <c r="D234" s="881">
        <f>'Pay scale M'!D13</f>
        <v>35858</v>
      </c>
      <c r="E234" s="881">
        <f>'Pay scale M'!D17</f>
        <v>38746</v>
      </c>
      <c r="F234" s="881">
        <f>'Pay scale M'!D20</f>
        <v>40492</v>
      </c>
      <c r="G234" s="881">
        <f>'Pay scale M'!D25</f>
        <v>42598</v>
      </c>
      <c r="H234" s="881">
        <f>'Pay scale M'!D28</f>
        <v>44705</v>
      </c>
      <c r="I234" s="881">
        <f>'Pay scale M'!D30</f>
        <v>46812</v>
      </c>
      <c r="J234" s="881">
        <f>'Pay scale M'!D37</f>
        <v>48918</v>
      </c>
      <c r="K234" s="881">
        <f>'Pay scale M'!D42</f>
        <v>51025</v>
      </c>
      <c r="L234" s="881">
        <f>'Pay scale M'!D45</f>
        <v>53132</v>
      </c>
      <c r="M234" s="144"/>
      <c r="N234" s="523">
        <v>40</v>
      </c>
      <c r="O234" s="523"/>
    </row>
    <row r="235" spans="1:15" ht="13.5" thickBot="1" x14ac:dyDescent="0.35">
      <c r="A235" s="380" t="s">
        <v>355</v>
      </c>
      <c r="B235" s="154"/>
      <c r="C235" s="199"/>
      <c r="D235" s="199"/>
      <c r="E235" s="199"/>
      <c r="F235" s="199"/>
      <c r="G235" s="199"/>
      <c r="H235" s="199"/>
      <c r="I235" s="403"/>
      <c r="J235" s="403"/>
      <c r="K235" s="403"/>
      <c r="L235" s="403"/>
      <c r="M235" s="150"/>
      <c r="N235" s="523"/>
      <c r="O235" s="523"/>
    </row>
    <row r="236" spans="1:15" ht="13.5" thickBot="1" x14ac:dyDescent="0.35">
      <c r="A236" s="380"/>
      <c r="B236" s="355" t="s">
        <v>161</v>
      </c>
      <c r="C236" s="383">
        <v>1</v>
      </c>
      <c r="D236" s="383">
        <v>2</v>
      </c>
      <c r="E236" s="383">
        <v>3</v>
      </c>
      <c r="F236" s="383">
        <v>4</v>
      </c>
      <c r="G236" s="383">
        <v>5</v>
      </c>
      <c r="H236" s="401">
        <v>6</v>
      </c>
      <c r="I236" s="1067"/>
      <c r="J236" s="405"/>
      <c r="K236" s="405"/>
      <c r="L236" s="405"/>
      <c r="M236" s="148"/>
      <c r="N236" s="523"/>
      <c r="O236" s="523"/>
    </row>
    <row r="237" spans="1:15" ht="13" x14ac:dyDescent="0.3">
      <c r="A237" s="357" t="s">
        <v>355</v>
      </c>
      <c r="B237" s="326" t="s">
        <v>162</v>
      </c>
      <c r="C237" s="385">
        <v>75</v>
      </c>
      <c r="D237" s="385">
        <v>95</v>
      </c>
      <c r="E237" s="385">
        <v>130</v>
      </c>
      <c r="F237" s="385">
        <v>150</v>
      </c>
      <c r="G237" s="385">
        <v>190</v>
      </c>
      <c r="H237" s="385">
        <v>220</v>
      </c>
      <c r="I237" s="1067"/>
      <c r="J237" s="405"/>
      <c r="K237" s="405"/>
      <c r="L237" s="405"/>
      <c r="M237" s="148"/>
      <c r="N237" s="523"/>
      <c r="O237" s="523"/>
    </row>
    <row r="238" spans="1:15" ht="13.5" thickBot="1" x14ac:dyDescent="0.35">
      <c r="A238" s="358" t="s">
        <v>306</v>
      </c>
      <c r="B238" s="337" t="s">
        <v>165</v>
      </c>
      <c r="C238" s="881">
        <f>'Pay scale M'!D10</f>
        <v>33790</v>
      </c>
      <c r="D238" s="881">
        <f>'Pay scale M'!D13</f>
        <v>35858</v>
      </c>
      <c r="E238" s="881">
        <f>'Pay scale M'!D17</f>
        <v>38746</v>
      </c>
      <c r="F238" s="881">
        <f>'Pay scale M'!D20</f>
        <v>40492</v>
      </c>
      <c r="G238" s="881">
        <f>'Pay scale M'!D25</f>
        <v>42598</v>
      </c>
      <c r="H238" s="881">
        <f>'Pay scale M'!D28</f>
        <v>44705</v>
      </c>
      <c r="I238" s="1067"/>
      <c r="J238" s="405"/>
      <c r="K238" s="405"/>
      <c r="L238" s="405"/>
      <c r="M238" s="148"/>
      <c r="N238" s="523">
        <v>40</v>
      </c>
      <c r="O238" s="523"/>
    </row>
    <row r="239" spans="1:15" ht="13" x14ac:dyDescent="0.3">
      <c r="A239" s="380"/>
      <c r="B239" s="158"/>
      <c r="C239" s="405"/>
      <c r="D239" s="405"/>
      <c r="E239" s="405"/>
      <c r="F239" s="405"/>
      <c r="G239" s="405"/>
      <c r="H239" s="405"/>
      <c r="I239" s="405"/>
      <c r="J239" s="405"/>
      <c r="K239" s="405"/>
      <c r="L239" s="405"/>
      <c r="M239" s="148"/>
      <c r="N239" s="523"/>
      <c r="O239" s="523"/>
    </row>
    <row r="240" spans="1:15" ht="13" x14ac:dyDescent="0.3">
      <c r="A240" s="154"/>
      <c r="B240" s="158"/>
      <c r="C240" s="368"/>
      <c r="D240" s="368"/>
      <c r="E240" s="368"/>
      <c r="F240" s="368"/>
      <c r="G240" s="368"/>
      <c r="H240" s="368"/>
      <c r="I240" s="368"/>
      <c r="J240" s="368"/>
      <c r="K240" s="368"/>
      <c r="L240" s="368"/>
      <c r="M240" s="148"/>
      <c r="N240" s="523"/>
      <c r="O240" s="523"/>
    </row>
    <row r="241" spans="1:15" ht="13" x14ac:dyDescent="0.3">
      <c r="J241" s="145"/>
      <c r="K241" s="145"/>
      <c r="L241" s="150"/>
      <c r="M241" s="150"/>
      <c r="N241" s="523"/>
      <c r="O241" s="523"/>
    </row>
    <row r="242" spans="1:15" ht="13" x14ac:dyDescent="0.3">
      <c r="A242" s="152" t="s">
        <v>193</v>
      </c>
      <c r="B242" s="134"/>
      <c r="C242" s="148"/>
      <c r="D242" s="148"/>
      <c r="E242" s="148"/>
      <c r="F242" s="148"/>
      <c r="G242" s="148"/>
      <c r="H242" s="148"/>
      <c r="I242" s="148"/>
      <c r="J242" s="148"/>
      <c r="K242" s="148"/>
      <c r="L242" s="148"/>
      <c r="M242" s="148"/>
      <c r="N242" s="523"/>
      <c r="O242" s="523"/>
    </row>
    <row r="243" spans="1:15" ht="13.5" thickBot="1" x14ac:dyDescent="0.35">
      <c r="A243" s="152"/>
      <c r="B243" s="134"/>
      <c r="C243" s="148"/>
      <c r="D243" s="148"/>
      <c r="E243" s="148"/>
      <c r="F243" s="148"/>
      <c r="G243" s="148"/>
      <c r="H243" s="148"/>
      <c r="I243" s="148"/>
      <c r="J243" s="148"/>
      <c r="K243" s="148"/>
      <c r="L243" s="148"/>
      <c r="M243" s="148"/>
      <c r="N243" s="523"/>
      <c r="O243" s="523"/>
    </row>
    <row r="244" spans="1:15" ht="13" x14ac:dyDescent="0.3">
      <c r="A244" s="1153" t="s">
        <v>2</v>
      </c>
      <c r="B244" s="1154"/>
      <c r="C244" s="1154"/>
      <c r="D244" s="1154"/>
      <c r="E244" s="1154"/>
      <c r="F244" s="1154"/>
      <c r="G244" s="1154"/>
      <c r="H244" s="1154"/>
      <c r="I244" s="1154"/>
      <c r="J244" s="1154"/>
      <c r="K244" s="1154"/>
      <c r="L244" s="1155"/>
      <c r="M244" s="148"/>
      <c r="N244" s="523"/>
      <c r="O244" s="523"/>
    </row>
    <row r="245" spans="1:15" ht="12.75" customHeight="1" x14ac:dyDescent="0.3">
      <c r="A245" s="1156"/>
      <c r="B245" s="1157"/>
      <c r="C245" s="1157"/>
      <c r="D245" s="1157"/>
      <c r="E245" s="1157"/>
      <c r="F245" s="1157"/>
      <c r="G245" s="1157"/>
      <c r="H245" s="1157"/>
      <c r="I245" s="1157"/>
      <c r="J245" s="1157"/>
      <c r="K245" s="1157"/>
      <c r="L245" s="1158"/>
      <c r="M245" s="148"/>
      <c r="N245" s="523"/>
      <c r="O245" s="523"/>
    </row>
    <row r="246" spans="1:15" ht="13.5" thickBot="1" x14ac:dyDescent="0.35">
      <c r="A246" s="1159"/>
      <c r="B246" s="1160"/>
      <c r="C246" s="1160"/>
      <c r="D246" s="1160"/>
      <c r="E246" s="1160"/>
      <c r="F246" s="1160"/>
      <c r="G246" s="1160"/>
      <c r="H246" s="1160"/>
      <c r="I246" s="1160"/>
      <c r="J246" s="1160"/>
      <c r="K246" s="1160"/>
      <c r="L246" s="1161"/>
      <c r="M246" s="148"/>
      <c r="N246" s="523"/>
      <c r="O246" s="523"/>
    </row>
    <row r="247" spans="1:15" ht="13" x14ac:dyDescent="0.3">
      <c r="A247" s="419"/>
      <c r="B247" s="419"/>
      <c r="C247" s="419"/>
      <c r="D247" s="419"/>
      <c r="E247" s="419"/>
      <c r="F247" s="419"/>
      <c r="G247" s="419"/>
      <c r="H247" s="419"/>
      <c r="I247" s="419"/>
      <c r="J247" s="419"/>
      <c r="K247" s="419"/>
      <c r="L247" s="419"/>
      <c r="M247" s="148"/>
      <c r="N247" s="523"/>
      <c r="O247" s="523"/>
    </row>
    <row r="248" spans="1:15" ht="13" x14ac:dyDescent="0.3">
      <c r="A248" s="148" t="s">
        <v>194</v>
      </c>
      <c r="B248" s="134"/>
      <c r="C248" s="148"/>
      <c r="D248" s="148"/>
      <c r="E248" s="148"/>
      <c r="F248" s="148"/>
      <c r="G248" s="148"/>
      <c r="H248" s="148"/>
      <c r="I248" s="148"/>
      <c r="J248" s="148"/>
      <c r="K248" s="148"/>
      <c r="L248" s="148"/>
      <c r="M248" s="148"/>
      <c r="N248" s="523"/>
      <c r="O248" s="523"/>
    </row>
    <row r="249" spans="1:15" ht="13" x14ac:dyDescent="0.3">
      <c r="A249" s="148" t="s">
        <v>742</v>
      </c>
      <c r="B249" s="134"/>
      <c r="C249" s="148"/>
      <c r="D249" s="148"/>
      <c r="E249" s="148"/>
      <c r="F249" s="148"/>
      <c r="G249" s="148"/>
      <c r="H249" s="148"/>
      <c r="I249" s="148"/>
      <c r="J249" s="148"/>
      <c r="K249" s="148"/>
      <c r="L249" s="148"/>
      <c r="M249" s="148"/>
      <c r="N249" s="523"/>
      <c r="O249" s="523"/>
    </row>
    <row r="250" spans="1:15" ht="13" x14ac:dyDescent="0.3">
      <c r="A250" s="148" t="s">
        <v>743</v>
      </c>
      <c r="B250" s="134"/>
      <c r="C250" s="148"/>
      <c r="D250" s="148"/>
      <c r="E250" s="148"/>
      <c r="F250" s="148"/>
      <c r="G250" s="148"/>
      <c r="H250" s="148"/>
      <c r="I250" s="148"/>
      <c r="J250" s="148"/>
      <c r="K250" s="148"/>
      <c r="L250" s="148"/>
      <c r="M250" s="148"/>
      <c r="N250" s="523"/>
      <c r="O250" s="523"/>
    </row>
    <row r="251" spans="1:15" ht="13" x14ac:dyDescent="0.3">
      <c r="A251" s="148" t="s">
        <v>744</v>
      </c>
      <c r="B251" s="134"/>
      <c r="C251" s="148"/>
      <c r="D251" s="148"/>
      <c r="E251" s="148"/>
      <c r="F251" s="148"/>
      <c r="G251" s="148"/>
      <c r="H251" s="148"/>
      <c r="I251" s="148"/>
      <c r="J251" s="148"/>
      <c r="K251" s="148"/>
      <c r="L251" s="148"/>
      <c r="N251" s="523"/>
      <c r="O251" s="523"/>
    </row>
    <row r="252" spans="1:15" ht="13" x14ac:dyDescent="0.3">
      <c r="A252" s="148" t="s">
        <v>745</v>
      </c>
      <c r="B252" s="148"/>
      <c r="C252" s="148"/>
      <c r="D252" s="148"/>
      <c r="E252" s="148"/>
      <c r="F252" s="148"/>
      <c r="G252" s="148"/>
      <c r="H252" s="148"/>
      <c r="I252" s="148"/>
      <c r="J252" s="148"/>
      <c r="K252" s="148"/>
      <c r="L252" s="148"/>
      <c r="N252" s="523"/>
      <c r="O252" s="523"/>
    </row>
    <row r="253" spans="1:15" ht="13.5" thickBot="1" x14ac:dyDescent="0.35">
      <c r="A253" s="148"/>
      <c r="B253" s="148"/>
      <c r="C253" s="148"/>
      <c r="D253" s="148"/>
      <c r="E253" s="148"/>
      <c r="F253" s="148"/>
      <c r="G253" s="148"/>
      <c r="H253" s="148"/>
      <c r="I253" s="148"/>
      <c r="J253" s="148"/>
      <c r="K253" s="148"/>
      <c r="L253" s="148"/>
      <c r="N253" s="523"/>
      <c r="O253" s="523"/>
    </row>
    <row r="254" spans="1:15" ht="13.5" thickBot="1" x14ac:dyDescent="0.35">
      <c r="A254" s="155"/>
      <c r="B254" s="355" t="s">
        <v>161</v>
      </c>
      <c r="C254" s="383">
        <v>1</v>
      </c>
      <c r="D254" s="383">
        <v>2</v>
      </c>
      <c r="E254" s="383">
        <v>3</v>
      </c>
      <c r="F254" s="383">
        <v>4</v>
      </c>
      <c r="G254" s="383">
        <v>5</v>
      </c>
      <c r="H254" s="401">
        <v>6</v>
      </c>
      <c r="I254" s="401">
        <v>7</v>
      </c>
      <c r="J254" s="401">
        <v>8</v>
      </c>
      <c r="K254" s="401">
        <v>9</v>
      </c>
      <c r="L254" s="402">
        <v>10</v>
      </c>
      <c r="M254" s="148"/>
      <c r="N254" s="523"/>
      <c r="O254" s="523"/>
    </row>
    <row r="255" spans="1:15" ht="13" x14ac:dyDescent="0.3">
      <c r="A255" s="381" t="s">
        <v>204</v>
      </c>
      <c r="B255" s="326" t="s">
        <v>162</v>
      </c>
      <c r="C255" s="327">
        <v>80</v>
      </c>
      <c r="D255" s="327">
        <v>100</v>
      </c>
      <c r="E255" s="327">
        <v>130</v>
      </c>
      <c r="F255" s="327">
        <v>150</v>
      </c>
      <c r="G255" s="327">
        <v>190</v>
      </c>
      <c r="H255" s="427">
        <v>220</v>
      </c>
      <c r="I255" s="427">
        <v>240</v>
      </c>
      <c r="J255" s="327">
        <v>280</v>
      </c>
      <c r="K255" s="327">
        <v>300</v>
      </c>
      <c r="L255" s="327">
        <v>314</v>
      </c>
      <c r="M255" s="964" t="s">
        <v>1377</v>
      </c>
      <c r="N255" s="523"/>
      <c r="O255" s="523"/>
    </row>
    <row r="256" spans="1:15" ht="13" x14ac:dyDescent="0.3">
      <c r="A256" s="416" t="s">
        <v>205</v>
      </c>
      <c r="B256" s="336" t="s">
        <v>165</v>
      </c>
      <c r="C256" s="418">
        <f>'Pay scale M'!D11</f>
        <v>35254</v>
      </c>
      <c r="D256" s="418">
        <f>'Pay scale M'!D14</f>
        <v>37000</v>
      </c>
      <c r="E256" s="418">
        <f>'Pay scale M'!D17</f>
        <v>38746</v>
      </c>
      <c r="F256" s="418">
        <f>'Pay scale M'!D20</f>
        <v>40492</v>
      </c>
      <c r="G256" s="418">
        <f>'Pay scale M'!D25</f>
        <v>42598</v>
      </c>
      <c r="H256" s="418">
        <f>'Pay scale M'!D28</f>
        <v>44705</v>
      </c>
      <c r="I256" s="418">
        <f>'Pay scale M'!D30</f>
        <v>46812</v>
      </c>
      <c r="J256" s="418">
        <f>'Pay scale M'!D37</f>
        <v>48918</v>
      </c>
      <c r="K256" s="418">
        <f>'Pay scale M'!D42</f>
        <v>51025</v>
      </c>
      <c r="L256" s="418">
        <f>'Pay scale M'!D45</f>
        <v>53132</v>
      </c>
      <c r="M256" s="964" t="s">
        <v>1378</v>
      </c>
      <c r="N256" s="523">
        <v>40</v>
      </c>
      <c r="O256" s="523"/>
    </row>
    <row r="257" spans="1:15" ht="13" x14ac:dyDescent="0.3">
      <c r="A257" s="416" t="s">
        <v>194</v>
      </c>
      <c r="B257" s="336"/>
      <c r="C257" s="359">
        <f>ROUNDUP(C256*50%,0)</f>
        <v>17627</v>
      </c>
      <c r="D257" s="359">
        <f t="shared" ref="D257:L257" si="2">ROUNDUP(D256*50%,0)</f>
        <v>18500</v>
      </c>
      <c r="E257" s="359">
        <f t="shared" si="2"/>
        <v>19373</v>
      </c>
      <c r="F257" s="359">
        <f t="shared" si="2"/>
        <v>20246</v>
      </c>
      <c r="G257" s="359">
        <f t="shared" si="2"/>
        <v>21299</v>
      </c>
      <c r="H257" s="359">
        <f t="shared" si="2"/>
        <v>22353</v>
      </c>
      <c r="I257" s="359">
        <f t="shared" si="2"/>
        <v>23406</v>
      </c>
      <c r="J257" s="359">
        <f t="shared" si="2"/>
        <v>24459</v>
      </c>
      <c r="K257" s="359">
        <f t="shared" si="2"/>
        <v>25513</v>
      </c>
      <c r="L257" s="359">
        <f t="shared" si="2"/>
        <v>26566</v>
      </c>
      <c r="M257" s="964" t="s">
        <v>1165</v>
      </c>
      <c r="N257" s="523"/>
      <c r="O257" s="523"/>
    </row>
    <row r="258" spans="1:15" ht="13" x14ac:dyDescent="0.3">
      <c r="A258" s="416" t="s">
        <v>742</v>
      </c>
      <c r="B258" s="336"/>
      <c r="C258" s="359">
        <f>ROUNDUP(C256*60%,0)</f>
        <v>21153</v>
      </c>
      <c r="D258" s="359">
        <f t="shared" ref="D258:L258" si="3">ROUNDUP(D256*60%,0)</f>
        <v>22200</v>
      </c>
      <c r="E258" s="359">
        <f t="shared" si="3"/>
        <v>23248</v>
      </c>
      <c r="F258" s="359">
        <f t="shared" si="3"/>
        <v>24296</v>
      </c>
      <c r="G258" s="359">
        <f t="shared" si="3"/>
        <v>25559</v>
      </c>
      <c r="H258" s="359">
        <f t="shared" si="3"/>
        <v>26823</v>
      </c>
      <c r="I258" s="359">
        <f t="shared" si="3"/>
        <v>28088</v>
      </c>
      <c r="J258" s="359">
        <f t="shared" si="3"/>
        <v>29351</v>
      </c>
      <c r="K258" s="359">
        <f t="shared" si="3"/>
        <v>30615</v>
      </c>
      <c r="L258" s="359">
        <f t="shared" si="3"/>
        <v>31880</v>
      </c>
      <c r="M258" s="148"/>
      <c r="N258" s="523"/>
      <c r="O258" s="523"/>
    </row>
    <row r="259" spans="1:15" ht="13" x14ac:dyDescent="0.3">
      <c r="A259" s="416" t="s">
        <v>743</v>
      </c>
      <c r="B259" s="336"/>
      <c r="C259" s="359">
        <f>ROUNDUP(C256*70%,0)</f>
        <v>24678</v>
      </c>
      <c r="D259" s="359">
        <f t="shared" ref="D259:L259" si="4">ROUNDUP(D256*70%,0)</f>
        <v>25900</v>
      </c>
      <c r="E259" s="359">
        <f t="shared" si="4"/>
        <v>27123</v>
      </c>
      <c r="F259" s="359">
        <f t="shared" si="4"/>
        <v>28345</v>
      </c>
      <c r="G259" s="359">
        <f t="shared" si="4"/>
        <v>29819</v>
      </c>
      <c r="H259" s="359">
        <f t="shared" si="4"/>
        <v>31294</v>
      </c>
      <c r="I259" s="359">
        <f t="shared" si="4"/>
        <v>32769</v>
      </c>
      <c r="J259" s="359">
        <f t="shared" si="4"/>
        <v>34243</v>
      </c>
      <c r="K259" s="359">
        <f t="shared" si="4"/>
        <v>35718</v>
      </c>
      <c r="L259" s="359">
        <f t="shared" si="4"/>
        <v>37193</v>
      </c>
      <c r="M259" s="148"/>
      <c r="N259" s="523"/>
      <c r="O259" s="523"/>
    </row>
    <row r="260" spans="1:15" ht="13" x14ac:dyDescent="0.3">
      <c r="A260" s="416" t="s">
        <v>744</v>
      </c>
      <c r="B260" s="336"/>
      <c r="C260" s="359">
        <f>ROUNDUP(C256*80%,0)</f>
        <v>28204</v>
      </c>
      <c r="D260" s="359">
        <f t="shared" ref="D260:L260" si="5">ROUNDUP(D256*80%,0)</f>
        <v>29600</v>
      </c>
      <c r="E260" s="359">
        <f t="shared" si="5"/>
        <v>30997</v>
      </c>
      <c r="F260" s="359">
        <f t="shared" si="5"/>
        <v>32394</v>
      </c>
      <c r="G260" s="359">
        <f t="shared" si="5"/>
        <v>34079</v>
      </c>
      <c r="H260" s="359">
        <f t="shared" si="5"/>
        <v>35764</v>
      </c>
      <c r="I260" s="359">
        <f t="shared" si="5"/>
        <v>37450</v>
      </c>
      <c r="J260" s="359">
        <f t="shared" si="5"/>
        <v>39135</v>
      </c>
      <c r="K260" s="359">
        <f t="shared" si="5"/>
        <v>40820</v>
      </c>
      <c r="L260" s="359">
        <f t="shared" si="5"/>
        <v>42506</v>
      </c>
      <c r="M260" s="148"/>
      <c r="N260" s="523"/>
      <c r="O260" s="523"/>
    </row>
    <row r="261" spans="1:15" ht="13.5" thickBot="1" x14ac:dyDescent="0.35">
      <c r="A261" s="417" t="s">
        <v>745</v>
      </c>
      <c r="B261" s="337"/>
      <c r="C261" s="358">
        <f>ROUNDUP(C256*90%,0)</f>
        <v>31729</v>
      </c>
      <c r="D261" s="358">
        <f t="shared" ref="D261:L261" si="6">ROUNDUP(D256*90%,0)</f>
        <v>33300</v>
      </c>
      <c r="E261" s="358">
        <f t="shared" si="6"/>
        <v>34872</v>
      </c>
      <c r="F261" s="358">
        <f t="shared" si="6"/>
        <v>36443</v>
      </c>
      <c r="G261" s="358">
        <f t="shared" si="6"/>
        <v>38339</v>
      </c>
      <c r="H261" s="358">
        <f t="shared" si="6"/>
        <v>40235</v>
      </c>
      <c r="I261" s="358">
        <f t="shared" si="6"/>
        <v>42131</v>
      </c>
      <c r="J261" s="358">
        <f t="shared" si="6"/>
        <v>44027</v>
      </c>
      <c r="K261" s="358">
        <f t="shared" si="6"/>
        <v>45923</v>
      </c>
      <c r="L261" s="358">
        <f t="shared" si="6"/>
        <v>47819</v>
      </c>
      <c r="M261" s="148"/>
      <c r="N261" s="523"/>
      <c r="O261" s="523"/>
    </row>
    <row r="262" spans="1:15" ht="13.5" thickBot="1" x14ac:dyDescent="0.35">
      <c r="A262" s="155"/>
      <c r="B262" s="158"/>
      <c r="C262" s="154"/>
      <c r="D262" s="154"/>
      <c r="E262" s="154"/>
      <c r="F262" s="154"/>
      <c r="G262" s="154"/>
      <c r="H262" s="154"/>
      <c r="I262" s="154"/>
      <c r="J262" s="154"/>
      <c r="K262" s="154"/>
      <c r="L262" s="154"/>
      <c r="M262" s="148"/>
      <c r="N262" s="523"/>
      <c r="O262" s="523"/>
    </row>
    <row r="263" spans="1:15" ht="13.5" thickBot="1" x14ac:dyDescent="0.35">
      <c r="A263" s="154"/>
      <c r="B263" s="355" t="s">
        <v>161</v>
      </c>
      <c r="C263" s="383">
        <v>1</v>
      </c>
      <c r="D263" s="383">
        <v>2</v>
      </c>
      <c r="E263" s="383">
        <v>3</v>
      </c>
      <c r="F263" s="148"/>
      <c r="G263" s="134"/>
      <c r="H263" s="148"/>
      <c r="I263" s="148"/>
      <c r="J263" s="148"/>
      <c r="K263" s="148"/>
      <c r="L263" s="148"/>
      <c r="M263" s="148"/>
      <c r="N263" s="523"/>
      <c r="O263" s="523"/>
    </row>
    <row r="264" spans="1:15" ht="13" x14ac:dyDescent="0.3">
      <c r="A264" s="381" t="s">
        <v>206</v>
      </c>
      <c r="B264" s="326" t="s">
        <v>162</v>
      </c>
      <c r="C264" s="427">
        <v>20</v>
      </c>
      <c r="D264" s="427">
        <v>40</v>
      </c>
      <c r="E264" s="427">
        <v>50</v>
      </c>
      <c r="F264" s="159"/>
      <c r="G264" s="159"/>
      <c r="H264" s="159"/>
      <c r="I264" s="159"/>
      <c r="J264" s="148"/>
      <c r="K264" s="148"/>
      <c r="L264" s="148"/>
      <c r="M264" s="148"/>
      <c r="N264" s="523"/>
      <c r="O264" s="523"/>
    </row>
    <row r="265" spans="1:15" ht="13" x14ac:dyDescent="0.3">
      <c r="A265" s="416" t="s">
        <v>205</v>
      </c>
      <c r="B265" s="336" t="s">
        <v>165</v>
      </c>
      <c r="C265" s="1068">
        <f>'Pay scale M'!D3</f>
        <v>25494</v>
      </c>
      <c r="D265" s="1068">
        <f>'Pay scale M'!D4</f>
        <v>27085</v>
      </c>
      <c r="E265" s="1068">
        <f>'Pay scale M'!D5</f>
        <v>28676</v>
      </c>
      <c r="F265" s="144"/>
      <c r="G265" s="148"/>
      <c r="H265" s="148"/>
      <c r="I265" s="148"/>
      <c r="J265" s="148"/>
      <c r="K265" s="148"/>
      <c r="L265" s="148"/>
      <c r="M265" s="148"/>
      <c r="N265" s="523">
        <v>40</v>
      </c>
      <c r="O265" s="523"/>
    </row>
    <row r="266" spans="1:15" ht="13" x14ac:dyDescent="0.3">
      <c r="A266" s="416" t="s">
        <v>194</v>
      </c>
      <c r="B266" s="336"/>
      <c r="C266" s="359">
        <f>ROUNDUP(C265*50%,0)</f>
        <v>12747</v>
      </c>
      <c r="D266" s="359">
        <f>ROUNDUP(D265*50%,0)</f>
        <v>13543</v>
      </c>
      <c r="E266" s="359">
        <f>ROUNDUP(E265*50%,0)</f>
        <v>14338</v>
      </c>
      <c r="F266" s="148"/>
      <c r="G266" s="148"/>
      <c r="H266" s="148"/>
      <c r="I266" s="148"/>
      <c r="J266" s="148"/>
      <c r="K266" s="148"/>
      <c r="L266" s="148"/>
      <c r="M266" s="148"/>
      <c r="N266" s="523"/>
      <c r="O266" s="523"/>
    </row>
    <row r="267" spans="1:15" ht="13" x14ac:dyDescent="0.3">
      <c r="A267" s="416" t="s">
        <v>742</v>
      </c>
      <c r="B267" s="336"/>
      <c r="C267" s="359">
        <f>ROUNDUP(C265*60%,0)</f>
        <v>15297</v>
      </c>
      <c r="D267" s="359">
        <f>ROUNDUP(D265*60%,0)</f>
        <v>16251</v>
      </c>
      <c r="E267" s="359">
        <f>ROUNDUP(E265*60%,0)</f>
        <v>17206</v>
      </c>
      <c r="F267" s="148"/>
      <c r="G267" s="148"/>
      <c r="H267" s="148"/>
      <c r="I267" s="148"/>
      <c r="J267" s="148"/>
      <c r="K267" s="148"/>
      <c r="L267" s="148"/>
      <c r="M267" s="148"/>
      <c r="N267" s="523"/>
      <c r="O267" s="523"/>
    </row>
    <row r="268" spans="1:15" ht="13" x14ac:dyDescent="0.3">
      <c r="A268" s="416" t="s">
        <v>743</v>
      </c>
      <c r="B268" s="336"/>
      <c r="C268" s="359">
        <f>ROUNDUP(C265*70%,0)</f>
        <v>17846</v>
      </c>
      <c r="D268" s="359">
        <f>ROUNDUP(D265*70%,0)</f>
        <v>18960</v>
      </c>
      <c r="E268" s="359">
        <f>ROUNDUP(E265*70%,0)</f>
        <v>20074</v>
      </c>
      <c r="F268" s="148"/>
      <c r="G268" s="148"/>
      <c r="H268" s="148"/>
      <c r="I268" s="148"/>
      <c r="J268" s="148"/>
      <c r="K268" s="148"/>
      <c r="L268" s="148"/>
      <c r="M268" s="148"/>
      <c r="N268" s="523"/>
      <c r="O268" s="523"/>
    </row>
    <row r="269" spans="1:15" ht="13" x14ac:dyDescent="0.3">
      <c r="A269" s="416" t="s">
        <v>744</v>
      </c>
      <c r="B269" s="336"/>
      <c r="C269" s="359">
        <f>ROUNDUP(C265*80%,0)</f>
        <v>20396</v>
      </c>
      <c r="D269" s="359">
        <f>ROUNDUP(D265*80%,0)</f>
        <v>21668</v>
      </c>
      <c r="E269" s="359">
        <f>ROUNDUP(E265*80%,0)</f>
        <v>22941</v>
      </c>
      <c r="F269" s="148"/>
      <c r="G269" s="148"/>
      <c r="H269" s="148"/>
      <c r="I269" s="148"/>
      <c r="J269" s="148"/>
      <c r="K269" s="148"/>
      <c r="L269" s="148"/>
      <c r="M269" s="148"/>
      <c r="N269" s="523"/>
      <c r="O269" s="523"/>
    </row>
    <row r="270" spans="1:15" ht="13.5" thickBot="1" x14ac:dyDescent="0.35">
      <c r="A270" s="417" t="s">
        <v>745</v>
      </c>
      <c r="B270" s="337"/>
      <c r="C270" s="358">
        <f>ROUNDUP(C265*90%,0)</f>
        <v>22945</v>
      </c>
      <c r="D270" s="358">
        <f>ROUNDUP(D265*90%,0)</f>
        <v>24377</v>
      </c>
      <c r="E270" s="358">
        <f>ROUND(E265*90%,0)</f>
        <v>25808</v>
      </c>
      <c r="F270" s="148"/>
      <c r="G270" s="148"/>
      <c r="H270" s="148"/>
      <c r="I270" s="148"/>
      <c r="J270" s="148"/>
      <c r="K270" s="148"/>
      <c r="L270" s="148"/>
      <c r="M270" s="148"/>
      <c r="N270" s="523"/>
      <c r="O270" s="523"/>
    </row>
    <row r="271" spans="1:15" ht="13.5" thickBot="1" x14ac:dyDescent="0.35">
      <c r="A271" s="155"/>
      <c r="B271" s="158"/>
      <c r="C271" s="154"/>
      <c r="D271" s="154"/>
      <c r="E271" s="154"/>
      <c r="F271" s="148"/>
      <c r="G271" s="148"/>
      <c r="H271" s="148"/>
      <c r="I271" s="148"/>
      <c r="J271" s="148"/>
      <c r="K271" s="148"/>
      <c r="L271" s="148"/>
      <c r="M271" s="148"/>
      <c r="N271" s="523"/>
      <c r="O271" s="523"/>
    </row>
    <row r="272" spans="1:15" ht="13.5" thickBot="1" x14ac:dyDescent="0.35">
      <c r="A272" s="154"/>
      <c r="B272" s="423" t="s">
        <v>161</v>
      </c>
      <c r="C272" s="383">
        <v>1</v>
      </c>
      <c r="D272" s="383">
        <v>2</v>
      </c>
      <c r="E272" s="383">
        <v>3</v>
      </c>
      <c r="F272" s="148"/>
      <c r="G272" s="148"/>
      <c r="H272" s="148"/>
      <c r="I272" s="148"/>
      <c r="J272" s="148"/>
      <c r="K272" s="148"/>
      <c r="L272" s="148"/>
      <c r="M272" s="148"/>
      <c r="N272" s="523"/>
      <c r="O272" s="523"/>
    </row>
    <row r="273" spans="1:15" ht="13" x14ac:dyDescent="0.3">
      <c r="A273" s="428" t="s">
        <v>207</v>
      </c>
      <c r="B273" s="326" t="s">
        <v>162</v>
      </c>
      <c r="C273" s="427">
        <v>60</v>
      </c>
      <c r="D273" s="427">
        <v>70</v>
      </c>
      <c r="E273" s="427">
        <v>90</v>
      </c>
      <c r="F273" s="159"/>
      <c r="G273" s="159"/>
      <c r="H273" s="159"/>
      <c r="I273" s="148"/>
      <c r="J273" s="148"/>
      <c r="K273" s="148"/>
      <c r="L273" s="148"/>
      <c r="M273" s="148"/>
      <c r="N273" s="523"/>
      <c r="O273" s="523"/>
    </row>
    <row r="274" spans="1:15" ht="13" x14ac:dyDescent="0.3">
      <c r="A274" s="425" t="s">
        <v>205</v>
      </c>
      <c r="B274" s="336" t="s">
        <v>165</v>
      </c>
      <c r="C274" s="1068">
        <f>'Pay scale M'!D7</f>
        <v>31621</v>
      </c>
      <c r="D274" s="1068">
        <f>'Pay scale M'!D9</f>
        <v>33689</v>
      </c>
      <c r="E274" s="1068">
        <f>'Pay scale M'!D12</f>
        <v>35757</v>
      </c>
      <c r="F274" s="144"/>
      <c r="G274" s="148"/>
      <c r="H274" s="148"/>
      <c r="I274" s="148"/>
      <c r="J274" s="148"/>
      <c r="K274" s="148"/>
      <c r="L274" s="148"/>
      <c r="M274" s="148"/>
      <c r="N274" s="523">
        <v>40</v>
      </c>
      <c r="O274" s="523"/>
    </row>
    <row r="275" spans="1:15" ht="13" x14ac:dyDescent="0.3">
      <c r="A275" s="425" t="s">
        <v>194</v>
      </c>
      <c r="B275" s="359"/>
      <c r="C275" s="359">
        <f>ROUNDUP(C274*50%,0)</f>
        <v>15811</v>
      </c>
      <c r="D275" s="359">
        <f>ROUNDUP(D274*50%,0)</f>
        <v>16845</v>
      </c>
      <c r="E275" s="359">
        <f>ROUNDUP(E274*50%,0)</f>
        <v>17879</v>
      </c>
      <c r="F275" s="148"/>
      <c r="G275" s="148"/>
      <c r="H275" s="148"/>
      <c r="I275" s="148"/>
      <c r="J275" s="148"/>
      <c r="K275" s="148"/>
      <c r="L275" s="148"/>
      <c r="M275" s="148"/>
      <c r="N275" s="523"/>
      <c r="O275" s="523"/>
    </row>
    <row r="276" spans="1:15" ht="13" x14ac:dyDescent="0.3">
      <c r="A276" s="425" t="s">
        <v>742</v>
      </c>
      <c r="B276" s="359"/>
      <c r="C276" s="359">
        <f>ROUNDUP(C274*60%,0)</f>
        <v>18973</v>
      </c>
      <c r="D276" s="359">
        <f>ROUNDUP(D274*60%,0)</f>
        <v>20214</v>
      </c>
      <c r="E276" s="359">
        <f>ROUNDUP(E274*60%,0)</f>
        <v>21455</v>
      </c>
      <c r="F276" s="148"/>
      <c r="G276" s="148"/>
      <c r="H276" s="148"/>
      <c r="I276" s="148"/>
      <c r="J276" s="148"/>
      <c r="K276" s="148"/>
      <c r="L276" s="148"/>
      <c r="M276" s="148"/>
      <c r="N276" s="523"/>
      <c r="O276" s="523"/>
    </row>
    <row r="277" spans="1:15" ht="13" x14ac:dyDescent="0.3">
      <c r="A277" s="425" t="s">
        <v>743</v>
      </c>
      <c r="B277" s="359"/>
      <c r="C277" s="359">
        <f>ROUNDUP(C274*70%,0)</f>
        <v>22135</v>
      </c>
      <c r="D277" s="359">
        <f>ROUNDUP(D274*70%,0)</f>
        <v>23583</v>
      </c>
      <c r="E277" s="359">
        <f>ROUNDUP(E274*70%,0)</f>
        <v>25030</v>
      </c>
      <c r="F277" s="148"/>
      <c r="G277" s="148"/>
      <c r="H277" s="148"/>
      <c r="I277" s="148"/>
      <c r="J277" s="148"/>
      <c r="K277" s="148"/>
      <c r="L277" s="148"/>
      <c r="M277" s="148"/>
      <c r="N277" s="523"/>
      <c r="O277" s="523"/>
    </row>
    <row r="278" spans="1:15" ht="13" x14ac:dyDescent="0.3">
      <c r="A278" s="425" t="s">
        <v>744</v>
      </c>
      <c r="B278" s="359"/>
      <c r="C278" s="359">
        <f>ROUNDUP(C274*80%,0)</f>
        <v>25297</v>
      </c>
      <c r="D278" s="359">
        <f>ROUNDUP(D274*80%,0)</f>
        <v>26952</v>
      </c>
      <c r="E278" s="359">
        <f>ROUNDUP(E274*80%,0)</f>
        <v>28606</v>
      </c>
      <c r="F278" s="148"/>
      <c r="G278" s="148"/>
      <c r="H278" s="148"/>
      <c r="I278" s="148"/>
      <c r="J278" s="148"/>
      <c r="K278" s="148"/>
      <c r="L278" s="148"/>
      <c r="M278" s="148"/>
      <c r="N278" s="523"/>
      <c r="O278" s="523"/>
    </row>
    <row r="279" spans="1:15" ht="13.5" thickBot="1" x14ac:dyDescent="0.35">
      <c r="A279" s="426" t="s">
        <v>745</v>
      </c>
      <c r="B279" s="358"/>
      <c r="C279" s="358">
        <f>ROUNDUP(C274*90%,0)</f>
        <v>28459</v>
      </c>
      <c r="D279" s="358">
        <f>ROUNDUP(D274*90%,0)</f>
        <v>30321</v>
      </c>
      <c r="E279" s="358">
        <f>ROUNDUP(E274*90%,0)</f>
        <v>32182</v>
      </c>
      <c r="F279" s="148"/>
      <c r="G279" s="148"/>
      <c r="H279" s="148"/>
      <c r="I279" s="148"/>
      <c r="J279" s="148"/>
      <c r="K279" s="148"/>
      <c r="L279" s="148"/>
      <c r="M279" s="148"/>
      <c r="N279" s="523"/>
      <c r="O279" s="523"/>
    </row>
    <row r="280" spans="1:15" ht="13.5" thickBot="1" x14ac:dyDescent="0.35">
      <c r="A280" s="155"/>
      <c r="B280" s="154"/>
      <c r="C280" s="154"/>
      <c r="D280" s="154"/>
      <c r="E280" s="154"/>
      <c r="F280" s="148"/>
      <c r="G280" s="148"/>
      <c r="H280" s="148"/>
      <c r="I280" s="148"/>
      <c r="J280" s="148"/>
      <c r="K280" s="148"/>
      <c r="L280" s="148"/>
      <c r="M280" s="148"/>
      <c r="N280" s="523"/>
      <c r="O280" s="523"/>
    </row>
    <row r="281" spans="1:15" ht="13.5" thickBot="1" x14ac:dyDescent="0.35">
      <c r="B281" s="355" t="s">
        <v>161</v>
      </c>
      <c r="C281" s="421">
        <v>1</v>
      </c>
      <c r="D281" s="421">
        <v>2</v>
      </c>
      <c r="E281" s="421">
        <v>3</v>
      </c>
      <c r="F281" s="421">
        <v>4</v>
      </c>
      <c r="G281" s="421">
        <v>5</v>
      </c>
      <c r="H281" s="422">
        <v>6</v>
      </c>
      <c r="I281" s="422">
        <v>7</v>
      </c>
      <c r="J281" s="422">
        <v>8</v>
      </c>
      <c r="K281" s="422">
        <v>9</v>
      </c>
      <c r="L281" s="431">
        <v>10</v>
      </c>
      <c r="N281" s="523"/>
      <c r="O281" s="523"/>
    </row>
    <row r="282" spans="1:15" ht="13" x14ac:dyDescent="0.3">
      <c r="A282" s="415" t="s">
        <v>738</v>
      </c>
      <c r="B282" s="420" t="s">
        <v>162</v>
      </c>
      <c r="C282" s="327">
        <v>75</v>
      </c>
      <c r="D282" s="327">
        <v>95</v>
      </c>
      <c r="E282" s="327">
        <v>130</v>
      </c>
      <c r="F282" s="327">
        <v>150</v>
      </c>
      <c r="G282" s="328">
        <v>190</v>
      </c>
      <c r="H282" s="327">
        <v>220</v>
      </c>
      <c r="I282" s="328">
        <v>240</v>
      </c>
      <c r="J282" s="328">
        <v>280</v>
      </c>
      <c r="K282" s="328">
        <v>300</v>
      </c>
      <c r="L282" s="327">
        <v>314</v>
      </c>
      <c r="N282" s="523"/>
      <c r="O282" s="523"/>
    </row>
    <row r="283" spans="1:15" ht="13" x14ac:dyDescent="0.3">
      <c r="A283" s="416" t="s">
        <v>205</v>
      </c>
      <c r="B283" s="429" t="s">
        <v>165</v>
      </c>
      <c r="C283" s="1068">
        <f>'Pay scale M'!D10</f>
        <v>33790</v>
      </c>
      <c r="D283" s="1068">
        <f>'Pay scale M'!D13</f>
        <v>35858</v>
      </c>
      <c r="E283" s="1068">
        <f>'Pay scale M'!D17</f>
        <v>38746</v>
      </c>
      <c r="F283" s="1068">
        <f>'Pay scale M'!D20</f>
        <v>40492</v>
      </c>
      <c r="G283" s="1069">
        <f>'Pay scale M'!D25</f>
        <v>42598</v>
      </c>
      <c r="H283" s="1068">
        <f>'Pay scale M'!D28</f>
        <v>44705</v>
      </c>
      <c r="I283" s="1069">
        <f>'Pay scale M'!D30</f>
        <v>46812</v>
      </c>
      <c r="J283" s="1069">
        <f>'Pay scale M'!D37</f>
        <v>48918</v>
      </c>
      <c r="K283" s="1069">
        <f>'Pay scale M'!D42</f>
        <v>51025</v>
      </c>
      <c r="L283" s="1068">
        <f>'Pay scale M'!D45</f>
        <v>53132</v>
      </c>
      <c r="M283" s="10"/>
      <c r="N283" s="523">
        <v>40</v>
      </c>
      <c r="O283" s="523"/>
    </row>
    <row r="284" spans="1:15" ht="13" x14ac:dyDescent="0.3">
      <c r="A284" s="416" t="s">
        <v>194</v>
      </c>
      <c r="B284" s="424"/>
      <c r="C284" s="359">
        <f>ROUNDUP(C283*50%,0)</f>
        <v>16895</v>
      </c>
      <c r="D284" s="359">
        <f t="shared" ref="D284:L284" si="7">ROUNDUP(D283*50%,0)</f>
        <v>17929</v>
      </c>
      <c r="E284" s="359">
        <f t="shared" si="7"/>
        <v>19373</v>
      </c>
      <c r="F284" s="359">
        <f t="shared" si="7"/>
        <v>20246</v>
      </c>
      <c r="G284" s="359">
        <f t="shared" si="7"/>
        <v>21299</v>
      </c>
      <c r="H284" s="359">
        <f t="shared" si="7"/>
        <v>22353</v>
      </c>
      <c r="I284" s="359">
        <f t="shared" si="7"/>
        <v>23406</v>
      </c>
      <c r="J284" s="359">
        <f t="shared" si="7"/>
        <v>24459</v>
      </c>
      <c r="K284" s="359">
        <f t="shared" si="7"/>
        <v>25513</v>
      </c>
      <c r="L284" s="359">
        <f t="shared" si="7"/>
        <v>26566</v>
      </c>
      <c r="N284" s="523"/>
      <c r="O284" s="523"/>
    </row>
    <row r="285" spans="1:15" ht="13" x14ac:dyDescent="0.3">
      <c r="A285" s="416" t="s">
        <v>742</v>
      </c>
      <c r="B285" s="424"/>
      <c r="C285" s="359">
        <f>ROUNDUP(C283*60%,0)</f>
        <v>20274</v>
      </c>
      <c r="D285" s="359">
        <f t="shared" ref="D285:L285" si="8">ROUNDUP(D283*60%,0)</f>
        <v>21515</v>
      </c>
      <c r="E285" s="359">
        <f t="shared" si="8"/>
        <v>23248</v>
      </c>
      <c r="F285" s="359">
        <f t="shared" si="8"/>
        <v>24296</v>
      </c>
      <c r="G285" s="359">
        <f t="shared" si="8"/>
        <v>25559</v>
      </c>
      <c r="H285" s="359">
        <f t="shared" si="8"/>
        <v>26823</v>
      </c>
      <c r="I285" s="359">
        <f t="shared" si="8"/>
        <v>28088</v>
      </c>
      <c r="J285" s="359">
        <f t="shared" si="8"/>
        <v>29351</v>
      </c>
      <c r="K285" s="359">
        <f t="shared" si="8"/>
        <v>30615</v>
      </c>
      <c r="L285" s="359">
        <f t="shared" si="8"/>
        <v>31880</v>
      </c>
      <c r="N285" s="523"/>
      <c r="O285" s="523"/>
    </row>
    <row r="286" spans="1:15" ht="13" x14ac:dyDescent="0.3">
      <c r="A286" s="416" t="s">
        <v>743</v>
      </c>
      <c r="B286" s="424"/>
      <c r="C286" s="359">
        <f>ROUNDUP(C283*70%,0)</f>
        <v>23653</v>
      </c>
      <c r="D286" s="359">
        <f t="shared" ref="D286:L286" si="9">ROUNDUP(D283*70%,0)</f>
        <v>25101</v>
      </c>
      <c r="E286" s="359">
        <f t="shared" si="9"/>
        <v>27123</v>
      </c>
      <c r="F286" s="359">
        <f t="shared" si="9"/>
        <v>28345</v>
      </c>
      <c r="G286" s="359">
        <f t="shared" si="9"/>
        <v>29819</v>
      </c>
      <c r="H286" s="359">
        <f t="shared" si="9"/>
        <v>31294</v>
      </c>
      <c r="I286" s="359">
        <f t="shared" si="9"/>
        <v>32769</v>
      </c>
      <c r="J286" s="359">
        <f t="shared" si="9"/>
        <v>34243</v>
      </c>
      <c r="K286" s="359">
        <f t="shared" si="9"/>
        <v>35718</v>
      </c>
      <c r="L286" s="359">
        <f t="shared" si="9"/>
        <v>37193</v>
      </c>
      <c r="N286" s="523"/>
      <c r="O286" s="523"/>
    </row>
    <row r="287" spans="1:15" ht="13" x14ac:dyDescent="0.3">
      <c r="A287" s="416" t="s">
        <v>744</v>
      </c>
      <c r="B287" s="424"/>
      <c r="C287" s="359">
        <f>ROUNDUP(C283*80%,0)</f>
        <v>27032</v>
      </c>
      <c r="D287" s="359">
        <f t="shared" ref="D287:L287" si="10">ROUNDUP(D283*80%,0)</f>
        <v>28687</v>
      </c>
      <c r="E287" s="359">
        <f t="shared" si="10"/>
        <v>30997</v>
      </c>
      <c r="F287" s="359">
        <f t="shared" si="10"/>
        <v>32394</v>
      </c>
      <c r="G287" s="359">
        <f t="shared" si="10"/>
        <v>34079</v>
      </c>
      <c r="H287" s="359">
        <f t="shared" si="10"/>
        <v>35764</v>
      </c>
      <c r="I287" s="359">
        <f t="shared" si="10"/>
        <v>37450</v>
      </c>
      <c r="J287" s="359">
        <f t="shared" si="10"/>
        <v>39135</v>
      </c>
      <c r="K287" s="359">
        <f t="shared" si="10"/>
        <v>40820</v>
      </c>
      <c r="L287" s="359">
        <f t="shared" si="10"/>
        <v>42506</v>
      </c>
      <c r="N287" s="523"/>
      <c r="O287" s="523"/>
    </row>
    <row r="288" spans="1:15" ht="13.5" thickBot="1" x14ac:dyDescent="0.35">
      <c r="A288" s="417" t="s">
        <v>745</v>
      </c>
      <c r="B288" s="430"/>
      <c r="C288" s="358">
        <f>ROUNDUP(C283*90%,0)</f>
        <v>30411</v>
      </c>
      <c r="D288" s="358">
        <f t="shared" ref="D288:L288" si="11">ROUNDUP(D283*90%,0)</f>
        <v>32273</v>
      </c>
      <c r="E288" s="358">
        <f t="shared" si="11"/>
        <v>34872</v>
      </c>
      <c r="F288" s="358">
        <f t="shared" si="11"/>
        <v>36443</v>
      </c>
      <c r="G288" s="358">
        <f t="shared" si="11"/>
        <v>38339</v>
      </c>
      <c r="H288" s="358">
        <f t="shared" si="11"/>
        <v>40235</v>
      </c>
      <c r="I288" s="358">
        <f t="shared" si="11"/>
        <v>42131</v>
      </c>
      <c r="J288" s="358">
        <f t="shared" si="11"/>
        <v>44027</v>
      </c>
      <c r="K288" s="358">
        <f t="shared" si="11"/>
        <v>45923</v>
      </c>
      <c r="L288" s="358">
        <f t="shared" si="11"/>
        <v>47819</v>
      </c>
      <c r="N288" s="523"/>
      <c r="O288" s="523"/>
    </row>
    <row r="289" spans="1:15" ht="13.5" thickBot="1" x14ac:dyDescent="0.35">
      <c r="A289" s="155"/>
      <c r="B289" s="154"/>
      <c r="C289" s="154"/>
      <c r="D289" s="154"/>
      <c r="E289" s="154"/>
      <c r="F289" s="154"/>
      <c r="G289" s="154"/>
      <c r="H289" s="154"/>
      <c r="I289" s="154"/>
      <c r="J289" s="154"/>
      <c r="K289" s="154"/>
      <c r="L289" s="154"/>
      <c r="N289" s="523"/>
      <c r="O289" s="523"/>
    </row>
    <row r="290" spans="1:15" ht="13.5" thickBot="1" x14ac:dyDescent="0.35">
      <c r="B290" s="355" t="s">
        <v>161</v>
      </c>
      <c r="C290" s="383">
        <v>1</v>
      </c>
      <c r="D290" s="383">
        <v>2</v>
      </c>
      <c r="E290" s="383">
        <v>3</v>
      </c>
      <c r="F290" s="383">
        <v>4</v>
      </c>
      <c r="G290" s="383">
        <v>5</v>
      </c>
      <c r="H290" s="401">
        <v>6</v>
      </c>
      <c r="N290" s="523"/>
      <c r="O290" s="523"/>
    </row>
    <row r="291" spans="1:15" ht="13" x14ac:dyDescent="0.3">
      <c r="A291" s="357" t="s">
        <v>305</v>
      </c>
      <c r="B291" s="327" t="s">
        <v>162</v>
      </c>
      <c r="C291" s="327">
        <v>75</v>
      </c>
      <c r="D291" s="327">
        <v>95</v>
      </c>
      <c r="E291" s="327">
        <v>130</v>
      </c>
      <c r="F291" s="327">
        <v>150</v>
      </c>
      <c r="G291" s="327">
        <v>190</v>
      </c>
      <c r="H291" s="327">
        <v>220</v>
      </c>
      <c r="N291" s="523"/>
      <c r="O291" s="523"/>
    </row>
    <row r="292" spans="1:15" ht="13" x14ac:dyDescent="0.3">
      <c r="A292" s="359" t="s">
        <v>750</v>
      </c>
      <c r="B292" s="359" t="s">
        <v>165</v>
      </c>
      <c r="C292" s="416">
        <f>'Pay scale M'!D10</f>
        <v>33790</v>
      </c>
      <c r="D292" s="416">
        <f>'Pay scale M'!D13</f>
        <v>35858</v>
      </c>
      <c r="E292" s="416">
        <f>'Pay scale M'!D17</f>
        <v>38746</v>
      </c>
      <c r="F292" s="416">
        <f>'Pay scale M'!D20</f>
        <v>40492</v>
      </c>
      <c r="G292" s="1070">
        <f>'Pay scale M'!D25</f>
        <v>42598</v>
      </c>
      <c r="H292" s="416">
        <f>'Pay scale M'!D28</f>
        <v>44705</v>
      </c>
      <c r="I292" s="10"/>
      <c r="N292" s="523">
        <v>40</v>
      </c>
      <c r="O292" s="523"/>
    </row>
    <row r="293" spans="1:15" ht="13" x14ac:dyDescent="0.3">
      <c r="A293" s="359" t="s">
        <v>194</v>
      </c>
      <c r="B293" s="359"/>
      <c r="C293" s="359">
        <f>ROUNDUP(C292*50%,0)</f>
        <v>16895</v>
      </c>
      <c r="D293" s="359">
        <f t="shared" ref="D293:H293" si="12">ROUNDUP(D292*50%,0)</f>
        <v>17929</v>
      </c>
      <c r="E293" s="359">
        <f t="shared" si="12"/>
        <v>19373</v>
      </c>
      <c r="F293" s="359">
        <f t="shared" si="12"/>
        <v>20246</v>
      </c>
      <c r="G293" s="359">
        <f t="shared" si="12"/>
        <v>21299</v>
      </c>
      <c r="H293" s="359">
        <f t="shared" si="12"/>
        <v>22353</v>
      </c>
      <c r="N293" s="523"/>
      <c r="O293" s="523"/>
    </row>
    <row r="294" spans="1:15" ht="13" x14ac:dyDescent="0.3">
      <c r="A294" s="359" t="s">
        <v>742</v>
      </c>
      <c r="B294" s="359"/>
      <c r="C294" s="359">
        <f>ROUNDUP(C292*60%,0)</f>
        <v>20274</v>
      </c>
      <c r="D294" s="359">
        <f t="shared" ref="D294:H294" si="13">ROUNDUP(D292*60%,0)</f>
        <v>21515</v>
      </c>
      <c r="E294" s="359">
        <f t="shared" si="13"/>
        <v>23248</v>
      </c>
      <c r="F294" s="359">
        <f t="shared" si="13"/>
        <v>24296</v>
      </c>
      <c r="G294" s="359">
        <f t="shared" si="13"/>
        <v>25559</v>
      </c>
      <c r="H294" s="359">
        <f t="shared" si="13"/>
        <v>26823</v>
      </c>
      <c r="N294" s="523"/>
      <c r="O294" s="523"/>
    </row>
    <row r="295" spans="1:15" ht="13" x14ac:dyDescent="0.3">
      <c r="A295" s="359" t="s">
        <v>743</v>
      </c>
      <c r="B295" s="359"/>
      <c r="C295" s="359">
        <f>ROUNDUP(C292*70%,0)</f>
        <v>23653</v>
      </c>
      <c r="D295" s="359">
        <f t="shared" ref="D295:H295" si="14">ROUNDUP(D292*70%,0)</f>
        <v>25101</v>
      </c>
      <c r="E295" s="359">
        <f t="shared" si="14"/>
        <v>27123</v>
      </c>
      <c r="F295" s="359">
        <f t="shared" si="14"/>
        <v>28345</v>
      </c>
      <c r="G295" s="359">
        <f t="shared" si="14"/>
        <v>29819</v>
      </c>
      <c r="H295" s="359">
        <f t="shared" si="14"/>
        <v>31294</v>
      </c>
      <c r="N295" s="523"/>
      <c r="O295" s="523"/>
    </row>
    <row r="296" spans="1:15" ht="13" x14ac:dyDescent="0.3">
      <c r="A296" s="359" t="s">
        <v>744</v>
      </c>
      <c r="B296" s="359"/>
      <c r="C296" s="359">
        <f>ROUNDUP(C292*80%,0)</f>
        <v>27032</v>
      </c>
      <c r="D296" s="359">
        <f t="shared" ref="D296:H296" si="15">ROUNDUP(D292*80%,0)</f>
        <v>28687</v>
      </c>
      <c r="E296" s="359">
        <f t="shared" si="15"/>
        <v>30997</v>
      </c>
      <c r="F296" s="359">
        <f t="shared" si="15"/>
        <v>32394</v>
      </c>
      <c r="G296" s="359">
        <f t="shared" si="15"/>
        <v>34079</v>
      </c>
      <c r="H296" s="359">
        <f t="shared" si="15"/>
        <v>35764</v>
      </c>
      <c r="N296" s="523"/>
      <c r="O296" s="523"/>
    </row>
    <row r="297" spans="1:15" ht="13.5" thickBot="1" x14ac:dyDescent="0.35">
      <c r="A297" s="358" t="s">
        <v>745</v>
      </c>
      <c r="B297" s="358"/>
      <c r="C297" s="358">
        <f>ROUNDUP(C292*90%,0)</f>
        <v>30411</v>
      </c>
      <c r="D297" s="358">
        <f t="shared" ref="D297:H297" si="16">ROUNDUP(D292*90%,0)</f>
        <v>32273</v>
      </c>
      <c r="E297" s="358">
        <f t="shared" si="16"/>
        <v>34872</v>
      </c>
      <c r="F297" s="358">
        <f t="shared" si="16"/>
        <v>36443</v>
      </c>
      <c r="G297" s="358">
        <f t="shared" si="16"/>
        <v>38339</v>
      </c>
      <c r="H297" s="358">
        <f t="shared" si="16"/>
        <v>40235</v>
      </c>
      <c r="N297" s="523"/>
      <c r="O297" s="523"/>
    </row>
  </sheetData>
  <mergeCells count="4">
    <mergeCell ref="A244:L246"/>
    <mergeCell ref="A189:F190"/>
    <mergeCell ref="A94:M94"/>
    <mergeCell ref="A186:J187"/>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0" max="16383" man="1"/>
    <brk id="271" max="16383" man="1"/>
  </rowBreaks>
  <colBreaks count="1" manualBreakCount="1">
    <brk id="21" max="324"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Adil Bhaiyat-CIC</cp:lastModifiedBy>
  <cp:lastPrinted>2011-01-18T12:14:14Z</cp:lastPrinted>
  <dcterms:created xsi:type="dcterms:W3CDTF">2007-06-26T16:16:24Z</dcterms:created>
  <dcterms:modified xsi:type="dcterms:W3CDTF">2022-08-24T08:49:02Z</dcterms:modified>
</cp:coreProperties>
</file>