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ESR-ESRHub/Shared Documents/ESR Hub/my-staging.esr.nhs.uk/ESR Hub/ESRHUB_ROOT/Notifications/User Notices/"/>
    </mc:Choice>
  </mc:AlternateContent>
  <xr:revisionPtr revIDLastSave="0" documentId="8_{FC1E3360-16BD-4B92-A772-0903D534D1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8" i="1" s="1"/>
  <c r="D19" i="1" s="1"/>
  <c r="D20" i="1" s="1"/>
  <c r="I18" i="1" l="1"/>
  <c r="I19" i="1"/>
  <c r="I20" i="1"/>
  <c r="F20" i="1"/>
  <c r="F18" i="1"/>
  <c r="F19" i="1"/>
  <c r="I17" i="1" l="1"/>
  <c r="O18" i="1"/>
  <c r="O19" i="1"/>
  <c r="O20" i="1"/>
  <c r="O17" i="1"/>
  <c r="Q17" i="1" l="1"/>
  <c r="P17" i="1"/>
  <c r="M17" i="1"/>
  <c r="F17" i="1"/>
  <c r="N17" i="1" s="1"/>
  <c r="Q18" i="1" l="1"/>
  <c r="Q19" i="1"/>
  <c r="Q20" i="1"/>
  <c r="P18" i="1"/>
  <c r="P19" i="1"/>
  <c r="P20" i="1"/>
  <c r="M18" i="1"/>
  <c r="M19" i="1"/>
  <c r="M20" i="1"/>
  <c r="N18" i="1"/>
  <c r="N19" i="1"/>
  <c r="N20" i="1"/>
  <c r="L20" i="1" l="1"/>
  <c r="L18" i="1"/>
  <c r="L19" i="1"/>
  <c r="B17" i="1" l="1"/>
  <c r="B18" i="1"/>
  <c r="C18" i="1"/>
  <c r="B19" i="1"/>
  <c r="C19" i="1"/>
  <c r="B20" i="1"/>
  <c r="C20" i="1"/>
  <c r="L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Abid Rahman</author>
    <author>admin</author>
  </authors>
  <commentList>
    <comment ref="Q2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Abid Rahman:</t>
        </r>
        <r>
          <rPr>
            <sz val="11"/>
            <color indexed="81"/>
            <rFont val="Tahoma"/>
            <family val="2"/>
          </rPr>
          <t xml:space="preserve">
07/10/22:
- Changed Dates from December 2021 to December 2022 in Cells R17-R20
- Added some provisional dates to see whether they work or not. Not Final
- Added 2 extra sheets to keep things seperated</t>
        </r>
      </text>
    </comment>
    <comment ref="I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Note: Payslip delivery date must be before pay day.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<sst xmlns="http://schemas.openxmlformats.org/spreadsheetml/2006/main" count="224" uniqueCount="218">
  <si>
    <t>Payroll Group / Provider</t>
  </si>
  <si>
    <t>Payroll Name</t>
  </si>
  <si>
    <t>Period Name</t>
  </si>
  <si>
    <t>Pay Period</t>
  </si>
  <si>
    <t>Pay Day</t>
  </si>
  <si>
    <t xml:space="preserve">BACS  </t>
  </si>
  <si>
    <t>Payslips</t>
  </si>
  <si>
    <t>Pay Run</t>
  </si>
  <si>
    <t>Processing Date</t>
  </si>
  <si>
    <t>Deliver
(before 10 am)</t>
  </si>
  <si>
    <t>Month End Date</t>
  </si>
  <si>
    <t>VPD:</t>
  </si>
  <si>
    <t>Contact Name:</t>
  </si>
  <si>
    <t>Telephone:</t>
  </si>
  <si>
    <t>Normal Pay Day</t>
  </si>
  <si>
    <t>Pay Run 
Process Date</t>
  </si>
  <si>
    <t>Process Date</t>
  </si>
  <si>
    <t>Retropay Run Date (Overnight)</t>
  </si>
  <si>
    <t>VPD</t>
  </si>
  <si>
    <t>001 Weekly</t>
  </si>
  <si>
    <t>820_775 Weekly</t>
  </si>
  <si>
    <t>824 Weekly</t>
  </si>
  <si>
    <t>922 Weekly</t>
  </si>
  <si>
    <t>payroll list</t>
  </si>
  <si>
    <t>100 Weekly</t>
  </si>
  <si>
    <t>110 Weekly NG</t>
  </si>
  <si>
    <t>120 Weekly Shared Services</t>
  </si>
  <si>
    <t>130 Weekly 1</t>
  </si>
  <si>
    <t>150_753 Weekly</t>
  </si>
  <si>
    <t>152 Weekly</t>
  </si>
  <si>
    <t>153 Weekly</t>
  </si>
  <si>
    <t>156 Bank Weekly</t>
  </si>
  <si>
    <t>364 Weekly</t>
  </si>
  <si>
    <t>367 Weekly</t>
  </si>
  <si>
    <t>381 Weekly2</t>
  </si>
  <si>
    <t>382 Weekly</t>
  </si>
  <si>
    <t>387 Weekly</t>
  </si>
  <si>
    <t>391 Weekly</t>
  </si>
  <si>
    <t>394 Weekly Bank</t>
  </si>
  <si>
    <t>396 Weekly</t>
  </si>
  <si>
    <t>407 Weekly</t>
  </si>
  <si>
    <t>416 Weekly Payroll</t>
  </si>
  <si>
    <t>418 Weekly</t>
  </si>
  <si>
    <t>432 Weekly</t>
  </si>
  <si>
    <t>435 WEEKLY BANK</t>
  </si>
  <si>
    <t>438 Weekly</t>
  </si>
  <si>
    <t>438 Weekly Vantage</t>
  </si>
  <si>
    <t>846 Weekly</t>
  </si>
  <si>
    <t>OK</t>
  </si>
  <si>
    <t>130 Weekly MEDACS</t>
  </si>
  <si>
    <t>180 Weekly Bank</t>
  </si>
  <si>
    <t>192 Weekly</t>
  </si>
  <si>
    <t>196 Weekly</t>
  </si>
  <si>
    <t>197 Weekly</t>
  </si>
  <si>
    <t>199 Weekly</t>
  </si>
  <si>
    <t>200 Weekly</t>
  </si>
  <si>
    <t>203 Weekly</t>
  </si>
  <si>
    <t>225 Weekly Bank</t>
  </si>
  <si>
    <t>253 Weekly</t>
  </si>
  <si>
    <t>259 Weekly</t>
  </si>
  <si>
    <t>260 Weekly</t>
  </si>
  <si>
    <t>264 Weekly</t>
  </si>
  <si>
    <t>267 Weekly Sessional</t>
  </si>
  <si>
    <t>269 Weekly Bank</t>
  </si>
  <si>
    <t>277 Weekly</t>
  </si>
  <si>
    <t>279 Weekly</t>
  </si>
  <si>
    <t>282 Weekly</t>
  </si>
  <si>
    <t>284 Weekly</t>
  </si>
  <si>
    <t>289 Weekly</t>
  </si>
  <si>
    <t>290 Weekly Bank</t>
  </si>
  <si>
    <t>293 Weekly</t>
  </si>
  <si>
    <t>294 Weekly Bank</t>
  </si>
  <si>
    <t>295 Weekly</t>
  </si>
  <si>
    <t>303 Weekly</t>
  </si>
  <si>
    <t>304 Weekly</t>
  </si>
  <si>
    <t>304 Weekly Dialysis Services</t>
  </si>
  <si>
    <t>312 Weekly</t>
  </si>
  <si>
    <t>313 Weekly</t>
  </si>
  <si>
    <t>318 Weekly</t>
  </si>
  <si>
    <t>323 Weekly</t>
  </si>
  <si>
    <t>326 Weekly</t>
  </si>
  <si>
    <t>337 Weekly</t>
  </si>
  <si>
    <t>343 Weekly</t>
  </si>
  <si>
    <t>352 Weekly</t>
  </si>
  <si>
    <t>354 Weekly Pay</t>
  </si>
  <si>
    <t>358 Weekly</t>
  </si>
  <si>
    <t>359 Weekly</t>
  </si>
  <si>
    <t>360 Weekly</t>
  </si>
  <si>
    <t>363 Weekly</t>
  </si>
  <si>
    <t>395 Weekly</t>
  </si>
  <si>
    <t>Transmit (before 4 pm)</t>
  </si>
  <si>
    <t>Initiate 
(before 4pm)</t>
  </si>
  <si>
    <t>050 Weekly Medcs</t>
  </si>
  <si>
    <t>209 Weekly</t>
  </si>
  <si>
    <t>241 Weekly Payroll</t>
  </si>
  <si>
    <t>251 Weekly HHFT</t>
  </si>
  <si>
    <t>275 Weekly</t>
  </si>
  <si>
    <t>285 Weekly BCP</t>
  </si>
  <si>
    <t>351 Weekly Bank</t>
  </si>
  <si>
    <t>388 Weekly Bank</t>
  </si>
  <si>
    <t>410 Weekly Bank</t>
  </si>
  <si>
    <t>412 Weekly</t>
  </si>
  <si>
    <t>419 Weekly</t>
  </si>
  <si>
    <t>430 Weekly</t>
  </si>
  <si>
    <t>453 Weekly Bank</t>
  </si>
  <si>
    <t>175 Weekly</t>
  </si>
  <si>
    <t>176 Weekly</t>
  </si>
  <si>
    <t>205 Weekly Bank</t>
  </si>
  <si>
    <t>214 Weekly Bank</t>
  </si>
  <si>
    <t>218 Weekly 2</t>
  </si>
  <si>
    <t>234 Weekly</t>
  </si>
  <si>
    <t>265 Weekly payroll</t>
  </si>
  <si>
    <t>270 Weekly</t>
  </si>
  <si>
    <t>272 Weekly</t>
  </si>
  <si>
    <t>302 weekly</t>
  </si>
  <si>
    <t>329 Weekly Bank</t>
  </si>
  <si>
    <t>365 Weekly Bank</t>
  </si>
  <si>
    <t>369 Weekly Bank</t>
  </si>
  <si>
    <t>374 Weekly Bank</t>
  </si>
  <si>
    <t>382 Weekly BFWMan</t>
  </si>
  <si>
    <t>386 Weekly Bank</t>
  </si>
  <si>
    <t>392 Weekly</t>
  </si>
  <si>
    <t>409 Weekly Bank</t>
  </si>
  <si>
    <t>436 Weekly</t>
  </si>
  <si>
    <t>842 Weekly</t>
  </si>
  <si>
    <t>Boxing Day</t>
  </si>
  <si>
    <t>New Year's Day</t>
  </si>
  <si>
    <t>Christmas Day</t>
  </si>
  <si>
    <t>Initiate (before 4pm)</t>
  </si>
  <si>
    <t>001 Weekly MEDACS</t>
  </si>
  <si>
    <t>028 Weekly MEDACS</t>
  </si>
  <si>
    <t>071 Weekly Bouygues</t>
  </si>
  <si>
    <t>071 Weekly Engie</t>
  </si>
  <si>
    <t>100 Weekly MEDACS</t>
  </si>
  <si>
    <t>162 Weekly</t>
  </si>
  <si>
    <t>163 Weekly Medical Bank</t>
  </si>
  <si>
    <t>201 Weekly Flexi Team</t>
  </si>
  <si>
    <t>210 Weekly</t>
  </si>
  <si>
    <t>223 Weekly 4</t>
  </si>
  <si>
    <t>241 Weekly iFM Bolton 2</t>
  </si>
  <si>
    <t>252 Weekly Bank 1</t>
  </si>
  <si>
    <t>276 Weekly QVH</t>
  </si>
  <si>
    <t>284 Weekly BWC MSL</t>
  </si>
  <si>
    <t>310 Weekly New</t>
  </si>
  <si>
    <t>311 Weekly 2</t>
  </si>
  <si>
    <t>318 Weekly Subco</t>
  </si>
  <si>
    <t>319 Weekly NHCT</t>
  </si>
  <si>
    <t>320 Weekly DHS Ltd</t>
  </si>
  <si>
    <t>331 Weekly</t>
  </si>
  <si>
    <t>333 Weekly 2018 onwards</t>
  </si>
  <si>
    <t>339 Weekly Bank</t>
  </si>
  <si>
    <t>357 Weekly Bank</t>
  </si>
  <si>
    <t>372 CHFT Weekly</t>
  </si>
  <si>
    <t>389 Weekly Payroll</t>
  </si>
  <si>
    <t>426 Weekly</t>
  </si>
  <si>
    <t>470 Weekly</t>
  </si>
  <si>
    <t>922 City Hospitals Sunderland Weekly</t>
  </si>
  <si>
    <t>922 East Kent Weekly</t>
  </si>
  <si>
    <t>922 South Tyneside Weekly</t>
  </si>
  <si>
    <r>
      <t xml:space="preserve">Normal Pay Day: 
</t>
    </r>
    <r>
      <rPr>
        <b/>
        <sz val="10"/>
        <rFont val="Arial"/>
        <family val="2"/>
      </rPr>
      <t>Enter W, T or F</t>
    </r>
  </si>
  <si>
    <t xml:space="preserve">Retropay
 Run Date </t>
  </si>
  <si>
    <t>110 Weekly Medical</t>
  </si>
  <si>
    <t>164 Claims Weekly</t>
  </si>
  <si>
    <t>208 Weekly Bank Staff</t>
  </si>
  <si>
    <t>236 WEEKLY BANK</t>
  </si>
  <si>
    <t>245 Weekly Payroll 2</t>
  </si>
  <si>
    <t>287 Weekly Bank</t>
  </si>
  <si>
    <t>327 Weekly 2g</t>
  </si>
  <si>
    <t>346 Weekly</t>
  </si>
  <si>
    <t>377 Weekly Bank</t>
  </si>
  <si>
    <t>393 Weekly</t>
  </si>
  <si>
    <t>405 Weekly Bank</t>
  </si>
  <si>
    <t>439 Weekly</t>
  </si>
  <si>
    <t>828 Provide C.I.C. Weekly</t>
  </si>
  <si>
    <t>922 Pennine Weekly</t>
  </si>
  <si>
    <t>922 Salford Weekly</t>
  </si>
  <si>
    <t>922 SLAM Weekly</t>
  </si>
  <si>
    <t>040 Weekly Bank</t>
  </si>
  <si>
    <t>040 Weekly Retinue</t>
  </si>
  <si>
    <t>043 Weekly NWSSP</t>
  </si>
  <si>
    <t>074 Weekly</t>
  </si>
  <si>
    <t>185 Weekly Bank</t>
  </si>
  <si>
    <t>213 Weekly Bank</t>
  </si>
  <si>
    <t>214 Weekly 247</t>
  </si>
  <si>
    <t>290 Weekly hotel services</t>
  </si>
  <si>
    <t>308 Weekly OT</t>
  </si>
  <si>
    <t>347 Weekly Bank</t>
  </si>
  <si>
    <t>370 Weekly Bank</t>
  </si>
  <si>
    <t>430A Weekly</t>
  </si>
  <si>
    <t>437 WEEKLY BANK</t>
  </si>
  <si>
    <t>448 Weekly</t>
  </si>
  <si>
    <t>449 Weekly</t>
  </si>
  <si>
    <t>828 Provide IP Weekly</t>
  </si>
  <si>
    <t>848 Weekly</t>
  </si>
  <si>
    <t>922 East and North Herts Weekly</t>
  </si>
  <si>
    <t>922 George Eliot Weekly</t>
  </si>
  <si>
    <t>922 University Hospitals Plymouth Weekly</t>
  </si>
  <si>
    <t>922 WWL Weekly</t>
  </si>
  <si>
    <t>Printed Payslips</t>
  </si>
  <si>
    <t>043_120 Weekly NWSSP</t>
  </si>
  <si>
    <t>083 Weekly 1</t>
  </si>
  <si>
    <t>157 Weekly BANK XXX DO NOT USE</t>
  </si>
  <si>
    <t>190 DE Weekly</t>
  </si>
  <si>
    <t>298 Weekly</t>
  </si>
  <si>
    <t>390 Weekly</t>
  </si>
  <si>
    <t>419 Weekly YTH Facilities Mgmt LLP</t>
  </si>
  <si>
    <t>922 Buckinghamshire Healthcare Weekly</t>
  </si>
  <si>
    <t>922 Manchester University Weekly</t>
  </si>
  <si>
    <t>922 Royal Berkshire Weekly</t>
  </si>
  <si>
    <r>
      <rPr>
        <b/>
        <sz val="10"/>
        <rFont val="Arial"/>
        <family val="2"/>
      </rPr>
      <t>File Path to update Payroll names</t>
    </r>
    <r>
      <rPr>
        <sz val="10"/>
        <rFont val="Arial"/>
        <family val="2"/>
      </rPr>
      <t>: serv manag &gt; 'monthly metrics' &gt; payroll sept 22 &gt; 1 or 5 &gt; tab with 'weekly data' Pivot with names</t>
    </r>
  </si>
  <si>
    <t>36 2022 Week</t>
  </si>
  <si>
    <t>37 2022 Week</t>
  </si>
  <si>
    <t>38 2022 Week</t>
  </si>
  <si>
    <t>39 2022 Week</t>
  </si>
  <si>
    <t>Christmas &amp; New Year 2022/23 Weekly Wages Schedule</t>
  </si>
  <si>
    <t/>
  </si>
  <si>
    <r>
      <t>Click (above) "Formulas" then "Calculation options" and ensure that "Automatic" is selected. 
1) Please enter the dates that you propose to process your payrolls from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left to right</t>
    </r>
    <r>
      <rPr>
        <sz val="11"/>
        <rFont val="Arial"/>
        <family val="2"/>
      </rPr>
      <t xml:space="preserve">, completing one line for each Pay Period for every Payroll in each VPD.
2) Enter 2022 dates in the format dd/mm - e.g. 30th December 2022 as 30/12. Enter 2023 dates in the format dd/mm/yy - e.g. 01/01/23
3) Please ensure schedules are returned as soon as possible to get the payslips and final pay run date you require.   
4) Please return by email to ESR.IS-ESRScheduling@nhs.net by close of business on </t>
    </r>
    <r>
      <rPr>
        <b/>
        <sz val="11"/>
        <color rgb="FFFF0000"/>
        <rFont val="Arial"/>
        <family val="2"/>
      </rPr>
      <t>Friday 11th November 2022</t>
    </r>
    <r>
      <rPr>
        <sz val="11"/>
        <rFont val="Arial"/>
        <family val="2"/>
      </rPr>
      <t xml:space="preserve">.
5) Please include the VPD code in the email title along with 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 xml:space="preserve">Weekly".  If you process payrolls for more than one VPD, please return one spreadsheet for each VPD, in separate emails.
</t>
    </r>
    <r>
      <rPr>
        <b/>
        <sz val="11"/>
        <rFont val="Arial"/>
        <family val="2"/>
      </rPr>
      <t/>
    </r>
  </si>
  <si>
    <t>UN3230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</si>
</sst>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yy"/>
    <numFmt numFmtId="165" formatCode="dd\ mmm\ yy\ \-\ ddd"/>
    <numFmt numFmtId="166" formatCode="dd\-mmm\ \-\ ddd"/>
    <numFmt numFmtId="167" formatCode="dd\ mmm\ yyyy\ ddd"/>
    <numFmt numFmtId="168" formatCode="000"/>
    <numFmt numFmtId="169" formatCode="dd/mm/yyyy;@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3D3C40"/>
      <name val="Arial"/>
      <family val="2"/>
    </font>
    <font>
      <sz val="12"/>
      <color rgb="FFFF0000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rgb="FFFDDFC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3" borderId="21" applyNumberFormat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wrapText="1"/>
    </xf>
    <xf numFmtId="165" fontId="0" fillId="0" borderId="6" xfId="0" applyNumberFormat="1" applyBorder="1" applyAlignment="1" applyProtection="1">
      <alignment wrapText="1"/>
      <protection locked="0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8" fontId="12" fillId="3" borderId="1" xfId="1" applyNumberFormat="1" applyBorder="1" applyAlignment="1">
      <alignment horizontal="center"/>
    </xf>
    <xf numFmtId="168" fontId="12" fillId="3" borderId="6" xfId="1" applyNumberForma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quotePrefix="1" applyFont="1"/>
    <xf numFmtId="0" fontId="8" fillId="0" borderId="0" xfId="0" applyFont="1" applyAlignment="1">
      <alignment vertical="center"/>
    </xf>
    <xf numFmtId="0" fontId="12" fillId="3" borderId="1" xfId="1" applyNumberFormat="1" applyBorder="1" applyAlignment="1" applyProtection="1">
      <alignment horizontal="center"/>
    </xf>
    <xf numFmtId="0" fontId="12" fillId="3" borderId="6" xfId="1" applyNumberFormat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1" fillId="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1" fillId="0" borderId="0" xfId="0" applyFont="1"/>
    <xf numFmtId="165" fontId="12" fillId="3" borderId="1" xfId="1" applyNumberFormat="1" applyBorder="1" applyAlignment="1" applyProtection="1">
      <alignment wrapText="1"/>
    </xf>
    <xf numFmtId="0" fontId="12" fillId="3" borderId="1" xfId="1" applyNumberFormat="1" applyBorder="1" applyAlignment="1" applyProtection="1">
      <alignment horizontal="center"/>
      <protection locked="0"/>
    </xf>
    <xf numFmtId="165" fontId="12" fillId="3" borderId="6" xfId="1" applyNumberFormat="1" applyBorder="1" applyAlignment="1" applyProtection="1">
      <alignment wrapText="1"/>
    </xf>
    <xf numFmtId="0" fontId="1" fillId="0" borderId="17" xfId="0" applyFont="1" applyBorder="1" applyAlignment="1">
      <alignment horizontal="center"/>
    </xf>
    <xf numFmtId="14" fontId="11" fillId="0" borderId="0" xfId="0" applyNumberFormat="1" applyFont="1" applyAlignment="1">
      <alignment vertical="center"/>
    </xf>
    <xf numFmtId="166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9" fontId="0" fillId="0" borderId="0" xfId="0" applyNumberFormat="1" applyAlignment="1" applyProtection="1">
      <alignment wrapText="1"/>
      <protection locked="0"/>
    </xf>
    <xf numFmtId="0" fontId="0" fillId="0" borderId="22" xfId="0" applyBorder="1"/>
    <xf numFmtId="0" fontId="0" fillId="0" borderId="23" xfId="0" applyBorder="1"/>
    <xf numFmtId="165" fontId="15" fillId="0" borderId="1" xfId="0" applyNumberFormat="1" applyFont="1" applyBorder="1"/>
    <xf numFmtId="0" fontId="7" fillId="6" borderId="0" xfId="0" applyFont="1" applyFill="1"/>
    <xf numFmtId="0" fontId="1" fillId="7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167" fontId="7" fillId="7" borderId="0" xfId="0" applyNumberFormat="1" applyFont="1" applyFill="1" applyAlignment="1">
      <alignment wrapText="1"/>
    </xf>
    <xf numFmtId="167" fontId="0" fillId="7" borderId="0" xfId="0" applyNumberFormat="1" applyFill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textRotation="90" wrapText="1"/>
    </xf>
    <xf numFmtId="0" fontId="14" fillId="0" borderId="0" xfId="0" applyFont="1" applyAlignment="1">
      <alignment wrapText="1"/>
    </xf>
    <xf numFmtId="165" fontId="15" fillId="0" borderId="6" xfId="0" applyNumberFormat="1" applyFont="1" applyBorder="1"/>
    <xf numFmtId="0" fontId="0" fillId="2" borderId="24" xfId="0" applyFill="1" applyBorder="1" applyAlignment="1">
      <alignment horizontal="center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1" fillId="5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169" fontId="0" fillId="0" borderId="0" xfId="0" applyNumberFormat="1" applyAlignment="1" applyProtection="1">
      <alignment horizontal="center" wrapText="1"/>
      <protection locked="0"/>
    </xf>
    <xf numFmtId="164" fontId="1" fillId="4" borderId="13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1" fillId="4" borderId="9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1" fillId="4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13" fillId="4" borderId="5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/>
    </xf>
  </cellXfs>
  <cellStyles count="2">
    <cellStyle name="Calculation" xfId="1" builtinId="22"/>
    <cellStyle name="Normal" xfId="0" builtinId="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theme="6" tint="0.39994506668294322"/>
        </patternFill>
      </fill>
    </dxf>
    <dxf>
      <font>
        <color theme="2"/>
      </font>
    </dxf>
    <dxf>
      <font>
        <color theme="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965200</xdr:colOff>
          <xdr:row>7</xdr:row>
          <xdr:rowOff>279400</xdr:rowOff>
        </xdr:to>
        <xdr:sp macro="" textlink="">
          <xdr:nvSpPr>
            <xdr:cNvPr id="1032" name="Combo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98"/>
  <sheetViews>
    <sheetView tabSelected="1" zoomScale="70" zoomScaleNormal="70" workbookViewId="0">
      <selection activeCell="B8" sqref="B8:C8"/>
    </sheetView>
  </sheetViews>
  <sheetFormatPr defaultRowHeight="12.5" x14ac:dyDescent="0.25"/>
  <cols>
    <col min="1" max="1" width="28.453125" customWidth="1"/>
    <col min="2" max="2" width="7.1796875" style="3" customWidth="1"/>
    <col min="3" max="3" width="24.81640625" customWidth="1"/>
    <col min="4" max="4" width="18.453125" customWidth="1"/>
    <col min="5" max="10" width="15.7265625" customWidth="1"/>
    <col min="11" max="11" width="15.26953125" customWidth="1"/>
    <col min="12" max="12" width="6.81640625" customWidth="1"/>
    <col min="13" max="13" width="13.81640625" hidden="1" customWidth="1"/>
    <col min="14" max="14" width="14.26953125" hidden="1" customWidth="1"/>
    <col min="15" max="15" width="15.81640625" hidden="1" customWidth="1"/>
    <col min="16" max="16" width="12.54296875" hidden="1" customWidth="1"/>
    <col min="17" max="17" width="12.453125" hidden="1" customWidth="1"/>
    <col min="18" max="18" width="16" hidden="1" customWidth="1"/>
    <col min="19" max="19" width="15.7265625" hidden="1" customWidth="1"/>
    <col min="20" max="20" width="16" hidden="1" customWidth="1"/>
    <col min="21" max="21" width="18.453125" hidden="1" customWidth="1"/>
    <col min="22" max="22" width="16.81640625" hidden="1" customWidth="1"/>
    <col min="23" max="23" width="118" hidden="1" customWidth="1"/>
    <col min="24" max="25" width="9.1796875" hidden="1" customWidth="1"/>
    <col min="26" max="27" width="9.1796875" customWidth="1"/>
  </cols>
  <sheetData>
    <row r="1" spans="1:23" ht="13" thickBot="1" x14ac:dyDescent="0.3"/>
    <row r="2" spans="1:23" ht="45.75" customHeight="1" thickBot="1" x14ac:dyDescent="0.45">
      <c r="A2" s="19" t="s">
        <v>217</v>
      </c>
      <c r="B2" s="16"/>
      <c r="C2" s="67" t="s">
        <v>214</v>
      </c>
      <c r="D2" s="67"/>
      <c r="E2" s="67"/>
      <c r="F2" s="67"/>
      <c r="G2" s="67"/>
      <c r="H2" s="67"/>
      <c r="I2" s="67"/>
      <c r="L2" s="57"/>
      <c r="M2" s="54"/>
      <c r="N2" s="54"/>
      <c r="O2" s="58"/>
      <c r="Q2" s="55"/>
    </row>
    <row r="3" spans="1:23" ht="12.75" customHeight="1" thickBot="1" x14ac:dyDescent="0.3">
      <c r="A3" s="64"/>
      <c r="B3" s="65"/>
      <c r="C3" s="66"/>
      <c r="D3" s="66"/>
      <c r="E3" s="66"/>
      <c r="F3" s="66"/>
      <c r="G3" s="66"/>
      <c r="H3" s="66"/>
      <c r="I3" s="66"/>
      <c r="J3" s="66"/>
    </row>
    <row r="4" spans="1:23" ht="117" customHeight="1" thickBot="1" x14ac:dyDescent="0.45">
      <c r="A4" s="68" t="s">
        <v>216</v>
      </c>
      <c r="B4" s="69"/>
      <c r="C4" s="69"/>
      <c r="D4" s="69"/>
      <c r="E4" s="69"/>
      <c r="F4" s="69"/>
      <c r="G4" s="69"/>
      <c r="H4" s="69"/>
      <c r="I4" s="70"/>
      <c r="J4" s="1"/>
      <c r="K4" s="56"/>
      <c r="L4" s="1"/>
    </row>
    <row r="5" spans="1:23" ht="12.75" customHeight="1" x14ac:dyDescent="0.25">
      <c r="A5" s="15"/>
      <c r="B5" s="16"/>
    </row>
    <row r="6" spans="1:23" ht="24" customHeight="1" x14ac:dyDescent="0.25">
      <c r="A6" s="2" t="s">
        <v>0</v>
      </c>
      <c r="B6" s="63"/>
      <c r="C6" s="63"/>
      <c r="D6" s="63"/>
      <c r="E6" s="6"/>
      <c r="J6" s="72"/>
      <c r="K6" s="72"/>
    </row>
    <row r="7" spans="1:23" ht="18" customHeight="1" x14ac:dyDescent="0.25">
      <c r="A7" s="14"/>
      <c r="B7"/>
      <c r="J7" s="73"/>
      <c r="K7" s="73"/>
    </row>
    <row r="8" spans="1:23" ht="23.25" customHeight="1" x14ac:dyDescent="0.25">
      <c r="A8" s="2" t="s">
        <v>11</v>
      </c>
      <c r="B8" s="63"/>
      <c r="C8" s="63"/>
      <c r="D8" s="2" t="s">
        <v>1</v>
      </c>
      <c r="E8" s="63" t="s">
        <v>55</v>
      </c>
      <c r="F8" s="63"/>
      <c r="H8" s="24"/>
      <c r="J8" s="73"/>
      <c r="K8" s="73"/>
      <c r="U8" s="24"/>
    </row>
    <row r="9" spans="1:23" ht="20.25" customHeight="1" x14ac:dyDescent="0.25">
      <c r="A9" s="7"/>
      <c r="B9"/>
      <c r="J9" s="73"/>
      <c r="K9" s="73"/>
      <c r="U9" s="45"/>
    </row>
    <row r="10" spans="1:23" ht="23.25" customHeight="1" x14ac:dyDescent="0.25">
      <c r="A10" s="2" t="s">
        <v>12</v>
      </c>
      <c r="B10" s="63"/>
      <c r="C10" s="63"/>
      <c r="D10" s="2" t="s">
        <v>13</v>
      </c>
      <c r="E10" s="71"/>
      <c r="F10" s="71"/>
      <c r="J10" s="73"/>
      <c r="K10" s="73"/>
      <c r="U10" s="45"/>
    </row>
    <row r="11" spans="1:23" ht="16.5" customHeight="1" x14ac:dyDescent="0.25">
      <c r="A11" s="7"/>
      <c r="B11"/>
      <c r="J11" s="73"/>
      <c r="K11" s="73"/>
      <c r="U11" s="45"/>
    </row>
    <row r="12" spans="1:23" ht="31.5" customHeight="1" x14ac:dyDescent="0.25">
      <c r="A12" s="2" t="s">
        <v>159</v>
      </c>
      <c r="B12" s="61"/>
      <c r="C12" s="62"/>
      <c r="U12" s="45"/>
    </row>
    <row r="13" spans="1:23" ht="11.25" customHeight="1" x14ac:dyDescent="0.25">
      <c r="B13"/>
      <c r="U13" s="45"/>
    </row>
    <row r="14" spans="1:23" ht="12.75" customHeight="1" thickBot="1" x14ac:dyDescent="0.3">
      <c r="A14" s="22"/>
      <c r="B14" s="23"/>
      <c r="C14" s="23"/>
      <c r="D14" s="23"/>
      <c r="E14" s="23"/>
      <c r="F14" s="23"/>
      <c r="G14" s="23"/>
      <c r="H14" s="23"/>
      <c r="I14" s="23"/>
      <c r="J14" s="23"/>
    </row>
    <row r="15" spans="1:23" ht="12.75" customHeight="1" x14ac:dyDescent="0.3">
      <c r="A15" s="82" t="s">
        <v>2</v>
      </c>
      <c r="B15" s="80" t="s">
        <v>18</v>
      </c>
      <c r="C15" s="80" t="s">
        <v>1</v>
      </c>
      <c r="D15" s="76" t="s">
        <v>14</v>
      </c>
      <c r="E15" s="80" t="s">
        <v>4</v>
      </c>
      <c r="F15" s="84" t="s">
        <v>5</v>
      </c>
      <c r="G15" s="84"/>
      <c r="H15" s="84" t="s">
        <v>198</v>
      </c>
      <c r="I15" s="84"/>
      <c r="J15" s="87" t="s">
        <v>15</v>
      </c>
      <c r="K15" s="76" t="s">
        <v>160</v>
      </c>
      <c r="L15" s="74" t="s">
        <v>48</v>
      </c>
      <c r="M15" s="20"/>
      <c r="N15" s="10" t="s">
        <v>5</v>
      </c>
      <c r="O15" s="41" t="s">
        <v>6</v>
      </c>
      <c r="P15" s="10" t="s">
        <v>7</v>
      </c>
      <c r="Q15" s="85" t="s">
        <v>17</v>
      </c>
      <c r="R15" s="78" t="s">
        <v>3</v>
      </c>
      <c r="S15" s="9"/>
      <c r="W15" s="49" t="s">
        <v>209</v>
      </c>
    </row>
    <row r="16" spans="1:23" s="4" customFormat="1" ht="37.5" customHeight="1" thickBot="1" x14ac:dyDescent="0.3">
      <c r="A16" s="83"/>
      <c r="B16" s="81" t="s">
        <v>18</v>
      </c>
      <c r="C16" s="81"/>
      <c r="D16" s="77"/>
      <c r="E16" s="81"/>
      <c r="F16" s="34" t="s">
        <v>8</v>
      </c>
      <c r="G16" s="35" t="s">
        <v>90</v>
      </c>
      <c r="H16" s="35" t="s">
        <v>91</v>
      </c>
      <c r="I16" s="34" t="s">
        <v>9</v>
      </c>
      <c r="J16" s="88"/>
      <c r="K16" s="77"/>
      <c r="L16" s="75"/>
      <c r="M16" s="21" t="s">
        <v>4</v>
      </c>
      <c r="N16" s="11" t="s">
        <v>90</v>
      </c>
      <c r="O16" s="11" t="s">
        <v>128</v>
      </c>
      <c r="P16" s="11" t="s">
        <v>16</v>
      </c>
      <c r="Q16" s="86"/>
      <c r="R16" s="79"/>
      <c r="S16" s="50" t="s">
        <v>10</v>
      </c>
      <c r="T16" s="51" t="s">
        <v>127</v>
      </c>
      <c r="U16" s="51" t="s">
        <v>125</v>
      </c>
      <c r="V16" s="51" t="s">
        <v>126</v>
      </c>
      <c r="W16" s="29" t="s">
        <v>23</v>
      </c>
    </row>
    <row r="17" spans="1:23" ht="14.5" x14ac:dyDescent="0.35">
      <c r="A17" s="25" t="s">
        <v>210</v>
      </c>
      <c r="B17" s="17">
        <f>$B$8</f>
        <v>0</v>
      </c>
      <c r="C17" s="39" t="s">
        <v>215</v>
      </c>
      <c r="D17" s="38" t="str">
        <f>IF($B$12&lt;&gt;"",IF($B$12="W",R17+6,IF($B$12="T",R17+7,IF($B$12="F",R17+8,"Error"))),"")</f>
        <v/>
      </c>
      <c r="E17" s="8"/>
      <c r="F17" s="38" t="str">
        <f>IF(E17&lt;&gt;"",IF(E17=(U17+1),T17-3,IF(E17=V17+1,V17-3,IF(WEEKDAY(E17)=2,E17-3,E17-1))),"")</f>
        <v/>
      </c>
      <c r="G17" s="8"/>
      <c r="H17" s="8"/>
      <c r="I17" s="48" t="str">
        <f>IF(H17&lt;&gt;"",IF(H17=(T17-3),U17+1,IF(H17=V17-3,V17+1,IF(WEEKDAY(H17)&gt;5,H17+3,H17+1))),"")</f>
        <v/>
      </c>
      <c r="J17" s="8"/>
      <c r="K17" s="8"/>
      <c r="L17" s="36" t="str">
        <f>IF(COUNTIF(N17:Q17,"Error")=0,"OK","")</f>
        <v/>
      </c>
      <c r="M17" s="43" t="str">
        <f>IF(OR((WEEKDAY(E17)=1),(WEEKDAY(E17)=7),E17=T17,E17=U17,E17=V17),"Error",E17)</f>
        <v>Error</v>
      </c>
      <c r="N17" s="12" t="str">
        <f>IF(OR((T17=G17),(U17=G17),(V17=G17),(WEEKDAY(G17)=1),(WEEKDAY(G17)=7),(G17&gt;=F17)),"Error",G17)</f>
        <v>Error</v>
      </c>
      <c r="O17" s="48" t="str">
        <f>IF(H17&lt;&gt;"",IF(OR((T17=H17),(U17=H17),(V17=H17),(WEEKDAY(H17)=1),(WEEKDAY(H17)=7),(H17&gt;(E17-2)),(H17&gt;(IF(WEEKDAY(E17)&gt;3,E17-2,E17-4))),(H17&gt;(IF(E17=(U17+1),E17-6,E17-2))),(H17&gt;(IF(E17=(V17+1),E17-5,E17-2)))),"Error",H17),"")</f>
        <v/>
      </c>
      <c r="P17" s="12" t="str">
        <f>IF(OR((H17&gt;=J17),(H17=""))*AND(G17&gt;=J17)*AND(J17&lt;&gt;""),J17,"Error")</f>
        <v>Error</v>
      </c>
      <c r="Q17" s="42">
        <f>IF(K17 &lt;&gt; "",IF((K17&lt;=J17),K17,"Error"),K17)</f>
        <v>0</v>
      </c>
      <c r="R17" s="5">
        <v>44896</v>
      </c>
      <c r="S17" s="52">
        <v>44926</v>
      </c>
      <c r="T17" s="53">
        <v>44922</v>
      </c>
      <c r="U17" s="52">
        <v>44921</v>
      </c>
      <c r="V17" s="53">
        <v>44928</v>
      </c>
      <c r="W17" s="46" t="s">
        <v>19</v>
      </c>
    </row>
    <row r="18" spans="1:23" ht="14.5" x14ac:dyDescent="0.35">
      <c r="A18" s="26" t="s">
        <v>211</v>
      </c>
      <c r="B18" s="17">
        <f>$B$8</f>
        <v>0</v>
      </c>
      <c r="C18" s="30" t="str">
        <f>$C$17</f>
        <v/>
      </c>
      <c r="D18" s="38" t="str">
        <f>IF(D17&lt;"",D17+7,"")</f>
        <v/>
      </c>
      <c r="E18" s="8"/>
      <c r="F18" s="38" t="str">
        <f t="shared" ref="F18:F20" si="0">IF(E18&lt;&gt;"",IF(E18=(U18+1),T18-3,IF(E18=V18+1,V18-3,IF(WEEKDAY(E18)=2,E18-3,E18-1))),"")</f>
        <v/>
      </c>
      <c r="G18" s="8"/>
      <c r="H18" s="8"/>
      <c r="I18" s="48" t="str">
        <f t="shared" ref="I18:I20" si="1">IF(H18&lt;&gt;"",IF(H18=(T18-3),U18+1,IF(H18=V18-3,V18+1,IF(WEEKDAY(H18)&gt;5,H18+3,H18+1))),"")</f>
        <v/>
      </c>
      <c r="J18" s="8"/>
      <c r="K18" s="8"/>
      <c r="L18" s="36" t="str">
        <f t="shared" ref="L18:L20" si="2">IF(COUNTIF(N18:Q18,"Error")=0,"OK","")</f>
        <v/>
      </c>
      <c r="M18" s="43" t="str">
        <f t="shared" ref="M18:M20" si="3">IF(OR((WEEKDAY(E18)=1),(WEEKDAY(E18)=7),E18=T18,E18=U18,E18=V18),"Error",E18)</f>
        <v>Error</v>
      </c>
      <c r="N18" s="12" t="str">
        <f t="shared" ref="N18:N20" si="4">IF(OR((T18=G18),(U18=G18),(V18=G18),(WEEKDAY(G18)=1),(WEEKDAY(G18)=7),(G18&gt;=F18)),"Error",G18)</f>
        <v>Error</v>
      </c>
      <c r="O18" s="48" t="str">
        <f t="shared" ref="O18:O20" si="5">IF(H18&lt;&gt;"",IF(OR((T18=H18),(U18=H18),(V18=H18),(WEEKDAY(H18)=1),(WEEKDAY(H18)=7),(H18&gt;(E18-2)),(H18&gt;(IF(WEEKDAY(E18)&gt;3,E18-2,E18-4))),(H18&gt;(IF(E18=(U18+1),E18-6,E18-2))),(H18&gt;(IF(E18=(V18+1),E18-5,E18-2)))),"Error",H18),"")</f>
        <v/>
      </c>
      <c r="P18" s="12" t="str">
        <f t="shared" ref="P18:P20" si="6">IF(OR((H18&gt;=J18),(H18=""))*AND(G18&gt;=J18)*AND(J18&lt;&gt;""),J18,"Error")</f>
        <v>Error</v>
      </c>
      <c r="Q18" s="42">
        <f t="shared" ref="Q18:Q20" si="7">IF(K18 &lt;&gt; "",IF((K18&lt;=J18),K18,"Error"),K18)</f>
        <v>0</v>
      </c>
      <c r="R18" s="5">
        <v>44897</v>
      </c>
      <c r="S18" s="52">
        <v>44926</v>
      </c>
      <c r="T18" s="53">
        <v>44922</v>
      </c>
      <c r="U18" s="52">
        <v>44921</v>
      </c>
      <c r="V18" s="53">
        <v>44928</v>
      </c>
      <c r="W18" s="47" t="s">
        <v>129</v>
      </c>
    </row>
    <row r="19" spans="1:23" ht="14.5" x14ac:dyDescent="0.35">
      <c r="A19" s="26" t="s">
        <v>212</v>
      </c>
      <c r="B19" s="17">
        <f>$B$8</f>
        <v>0</v>
      </c>
      <c r="C19" s="30" t="str">
        <f>$C$17</f>
        <v/>
      </c>
      <c r="D19" s="38" t="str">
        <f>IF(D18&lt;"",D18+7,"")</f>
        <v/>
      </c>
      <c r="E19" s="8"/>
      <c r="F19" s="38" t="str">
        <f t="shared" si="0"/>
        <v/>
      </c>
      <c r="G19" s="8"/>
      <c r="H19" s="8"/>
      <c r="I19" s="48" t="str">
        <f t="shared" si="1"/>
        <v/>
      </c>
      <c r="J19" s="8"/>
      <c r="K19" s="8"/>
      <c r="L19" s="36" t="str">
        <f t="shared" si="2"/>
        <v/>
      </c>
      <c r="M19" s="43" t="str">
        <f t="shared" si="3"/>
        <v>Error</v>
      </c>
      <c r="N19" s="12" t="str">
        <f t="shared" si="4"/>
        <v>Error</v>
      </c>
      <c r="O19" s="48" t="str">
        <f t="shared" si="5"/>
        <v/>
      </c>
      <c r="P19" s="12" t="str">
        <f t="shared" si="6"/>
        <v>Error</v>
      </c>
      <c r="Q19" s="42">
        <f t="shared" si="7"/>
        <v>0</v>
      </c>
      <c r="R19" s="5">
        <v>44898</v>
      </c>
      <c r="S19" s="52">
        <v>44926</v>
      </c>
      <c r="T19" s="53">
        <v>44922</v>
      </c>
      <c r="U19" s="52">
        <v>44921</v>
      </c>
      <c r="V19" s="53">
        <v>44928</v>
      </c>
      <c r="W19" s="47" t="s">
        <v>130</v>
      </c>
    </row>
    <row r="20" spans="1:23" ht="15" thickBot="1" x14ac:dyDescent="0.4">
      <c r="A20" s="27" t="s">
        <v>213</v>
      </c>
      <c r="B20" s="18">
        <f>$B$8</f>
        <v>0</v>
      </c>
      <c r="C20" s="31" t="str">
        <f>$C$17</f>
        <v/>
      </c>
      <c r="D20" s="40" t="str">
        <f>IF(D19&lt;"",D19+7,"")</f>
        <v/>
      </c>
      <c r="E20" s="13"/>
      <c r="F20" s="40" t="str">
        <f t="shared" si="0"/>
        <v/>
      </c>
      <c r="G20" s="13"/>
      <c r="H20" s="13"/>
      <c r="I20" s="59" t="str">
        <f t="shared" si="1"/>
        <v/>
      </c>
      <c r="J20" s="13"/>
      <c r="K20" s="13"/>
      <c r="L20" s="60" t="str">
        <f t="shared" si="2"/>
        <v/>
      </c>
      <c r="M20" s="43" t="str">
        <f t="shared" si="3"/>
        <v>Error</v>
      </c>
      <c r="N20" s="12" t="str">
        <f t="shared" si="4"/>
        <v>Error</v>
      </c>
      <c r="O20" s="48" t="str">
        <f t="shared" si="5"/>
        <v/>
      </c>
      <c r="P20" s="12" t="str">
        <f t="shared" si="6"/>
        <v>Error</v>
      </c>
      <c r="Q20" s="42">
        <f t="shared" si="7"/>
        <v>0</v>
      </c>
      <c r="R20" s="5">
        <v>44899</v>
      </c>
      <c r="S20" s="52">
        <v>44926</v>
      </c>
      <c r="T20" s="53">
        <v>44922</v>
      </c>
      <c r="U20" s="52">
        <v>44921</v>
      </c>
      <c r="V20" s="53">
        <v>44928</v>
      </c>
      <c r="W20" s="47" t="s">
        <v>177</v>
      </c>
    </row>
    <row r="21" spans="1:23" x14ac:dyDescent="0.25">
      <c r="L21" s="32"/>
      <c r="W21" s="47" t="s">
        <v>178</v>
      </c>
    </row>
    <row r="22" spans="1:23" x14ac:dyDescent="0.25">
      <c r="E22" s="24"/>
      <c r="F22" s="28"/>
      <c r="L22" s="32"/>
      <c r="N22" s="54"/>
      <c r="R22" s="54"/>
      <c r="W22" s="47" t="s">
        <v>179</v>
      </c>
    </row>
    <row r="23" spans="1:23" ht="13" x14ac:dyDescent="0.3">
      <c r="C23" s="37"/>
      <c r="E23" s="24"/>
      <c r="L23" s="32"/>
      <c r="W23" s="47" t="s">
        <v>199</v>
      </c>
    </row>
    <row r="24" spans="1:23" x14ac:dyDescent="0.25">
      <c r="E24" s="24"/>
      <c r="F24" s="28"/>
      <c r="L24" s="32"/>
      <c r="W24" s="47" t="s">
        <v>92</v>
      </c>
    </row>
    <row r="25" spans="1:23" x14ac:dyDescent="0.25">
      <c r="E25" s="24"/>
      <c r="L25" s="32"/>
      <c r="W25" s="47" t="s">
        <v>131</v>
      </c>
    </row>
    <row r="26" spans="1:23" x14ac:dyDescent="0.25">
      <c r="L26" s="32"/>
      <c r="W26" s="47" t="s">
        <v>132</v>
      </c>
    </row>
    <row r="27" spans="1:23" x14ac:dyDescent="0.25">
      <c r="E27" s="24"/>
      <c r="L27" s="32"/>
      <c r="W27" s="47" t="s">
        <v>180</v>
      </c>
    </row>
    <row r="28" spans="1:23" x14ac:dyDescent="0.25">
      <c r="L28" s="33"/>
      <c r="W28" s="47" t="s">
        <v>200</v>
      </c>
    </row>
    <row r="29" spans="1:23" x14ac:dyDescent="0.25">
      <c r="L29" s="33"/>
      <c r="W29" s="47" t="s">
        <v>24</v>
      </c>
    </row>
    <row r="30" spans="1:23" x14ac:dyDescent="0.25">
      <c r="W30" s="47" t="s">
        <v>133</v>
      </c>
    </row>
    <row r="31" spans="1:23" x14ac:dyDescent="0.25">
      <c r="W31" s="47" t="s">
        <v>161</v>
      </c>
    </row>
    <row r="32" spans="1:23" x14ac:dyDescent="0.25">
      <c r="W32" s="47" t="s">
        <v>25</v>
      </c>
    </row>
    <row r="33" spans="23:23" x14ac:dyDescent="0.25">
      <c r="W33" s="47" t="s">
        <v>26</v>
      </c>
    </row>
    <row r="34" spans="23:23" x14ac:dyDescent="0.25">
      <c r="W34" s="47" t="s">
        <v>27</v>
      </c>
    </row>
    <row r="35" spans="23:23" x14ac:dyDescent="0.25">
      <c r="W35" s="47" t="s">
        <v>49</v>
      </c>
    </row>
    <row r="36" spans="23:23" x14ac:dyDescent="0.25">
      <c r="W36" s="47" t="s">
        <v>28</v>
      </c>
    </row>
    <row r="37" spans="23:23" x14ac:dyDescent="0.25">
      <c r="W37" s="47" t="s">
        <v>29</v>
      </c>
    </row>
    <row r="38" spans="23:23" x14ac:dyDescent="0.25">
      <c r="W38" s="47" t="s">
        <v>30</v>
      </c>
    </row>
    <row r="39" spans="23:23" x14ac:dyDescent="0.25">
      <c r="W39" s="47" t="s">
        <v>31</v>
      </c>
    </row>
    <row r="40" spans="23:23" x14ac:dyDescent="0.25">
      <c r="W40" s="47" t="s">
        <v>201</v>
      </c>
    </row>
    <row r="41" spans="23:23" x14ac:dyDescent="0.25">
      <c r="W41" s="47" t="s">
        <v>134</v>
      </c>
    </row>
    <row r="42" spans="23:23" x14ac:dyDescent="0.25">
      <c r="W42" s="47" t="s">
        <v>135</v>
      </c>
    </row>
    <row r="43" spans="23:23" x14ac:dyDescent="0.25">
      <c r="W43" s="47" t="s">
        <v>162</v>
      </c>
    </row>
    <row r="44" spans="23:23" x14ac:dyDescent="0.25">
      <c r="W44" s="47" t="s">
        <v>105</v>
      </c>
    </row>
    <row r="45" spans="23:23" x14ac:dyDescent="0.25">
      <c r="W45" s="47" t="s">
        <v>106</v>
      </c>
    </row>
    <row r="46" spans="23:23" x14ac:dyDescent="0.25">
      <c r="W46" s="47" t="s">
        <v>50</v>
      </c>
    </row>
    <row r="47" spans="23:23" x14ac:dyDescent="0.25">
      <c r="W47" s="47" t="s">
        <v>181</v>
      </c>
    </row>
    <row r="48" spans="23:23" x14ac:dyDescent="0.25">
      <c r="W48" s="47" t="s">
        <v>202</v>
      </c>
    </row>
    <row r="49" spans="23:23" x14ac:dyDescent="0.25">
      <c r="W49" s="47" t="s">
        <v>51</v>
      </c>
    </row>
    <row r="50" spans="23:23" x14ac:dyDescent="0.25">
      <c r="W50" s="47" t="s">
        <v>52</v>
      </c>
    </row>
    <row r="51" spans="23:23" x14ac:dyDescent="0.25">
      <c r="W51" s="47" t="s">
        <v>53</v>
      </c>
    </row>
    <row r="52" spans="23:23" x14ac:dyDescent="0.25">
      <c r="W52" s="47" t="s">
        <v>54</v>
      </c>
    </row>
    <row r="53" spans="23:23" x14ac:dyDescent="0.25">
      <c r="W53" s="47" t="s">
        <v>55</v>
      </c>
    </row>
    <row r="54" spans="23:23" x14ac:dyDescent="0.25">
      <c r="W54" s="47" t="s">
        <v>136</v>
      </c>
    </row>
    <row r="55" spans="23:23" x14ac:dyDescent="0.25">
      <c r="W55" s="47" t="s">
        <v>56</v>
      </c>
    </row>
    <row r="56" spans="23:23" x14ac:dyDescent="0.25">
      <c r="W56" s="47" t="s">
        <v>107</v>
      </c>
    </row>
    <row r="57" spans="23:23" x14ac:dyDescent="0.25">
      <c r="W57" s="47" t="s">
        <v>163</v>
      </c>
    </row>
    <row r="58" spans="23:23" x14ac:dyDescent="0.25">
      <c r="W58" s="47" t="s">
        <v>93</v>
      </c>
    </row>
    <row r="59" spans="23:23" x14ac:dyDescent="0.25">
      <c r="W59" s="47" t="s">
        <v>137</v>
      </c>
    </row>
    <row r="60" spans="23:23" x14ac:dyDescent="0.25">
      <c r="W60" s="47" t="s">
        <v>182</v>
      </c>
    </row>
    <row r="61" spans="23:23" x14ac:dyDescent="0.25">
      <c r="W61" s="47" t="s">
        <v>183</v>
      </c>
    </row>
    <row r="62" spans="23:23" x14ac:dyDescent="0.25">
      <c r="W62" s="47" t="s">
        <v>108</v>
      </c>
    </row>
    <row r="63" spans="23:23" x14ac:dyDescent="0.25">
      <c r="W63" s="47" t="s">
        <v>109</v>
      </c>
    </row>
    <row r="64" spans="23:23" x14ac:dyDescent="0.25">
      <c r="W64" s="47" t="s">
        <v>138</v>
      </c>
    </row>
    <row r="65" spans="23:23" x14ac:dyDescent="0.25">
      <c r="W65" s="47" t="s">
        <v>57</v>
      </c>
    </row>
    <row r="66" spans="23:23" x14ac:dyDescent="0.25">
      <c r="W66" s="47" t="s">
        <v>110</v>
      </c>
    </row>
    <row r="67" spans="23:23" x14ac:dyDescent="0.25">
      <c r="W67" s="47" t="s">
        <v>164</v>
      </c>
    </row>
    <row r="68" spans="23:23" x14ac:dyDescent="0.25">
      <c r="W68" s="47" t="s">
        <v>139</v>
      </c>
    </row>
    <row r="69" spans="23:23" x14ac:dyDescent="0.25">
      <c r="W69" s="47" t="s">
        <v>94</v>
      </c>
    </row>
    <row r="70" spans="23:23" x14ac:dyDescent="0.25">
      <c r="W70" s="47" t="s">
        <v>165</v>
      </c>
    </row>
    <row r="71" spans="23:23" x14ac:dyDescent="0.25">
      <c r="W71" s="47" t="s">
        <v>95</v>
      </c>
    </row>
    <row r="72" spans="23:23" x14ac:dyDescent="0.25">
      <c r="W72" s="47" t="s">
        <v>140</v>
      </c>
    </row>
    <row r="73" spans="23:23" x14ac:dyDescent="0.25">
      <c r="W73" s="47" t="s">
        <v>58</v>
      </c>
    </row>
    <row r="74" spans="23:23" x14ac:dyDescent="0.25">
      <c r="W74" s="47" t="s">
        <v>59</v>
      </c>
    </row>
    <row r="75" spans="23:23" x14ac:dyDescent="0.25">
      <c r="W75" s="47" t="s">
        <v>60</v>
      </c>
    </row>
    <row r="76" spans="23:23" x14ac:dyDescent="0.25">
      <c r="W76" s="47" t="s">
        <v>61</v>
      </c>
    </row>
    <row r="77" spans="23:23" x14ac:dyDescent="0.25">
      <c r="W77" s="47" t="s">
        <v>111</v>
      </c>
    </row>
    <row r="78" spans="23:23" x14ac:dyDescent="0.25">
      <c r="W78" s="47" t="s">
        <v>62</v>
      </c>
    </row>
    <row r="79" spans="23:23" x14ac:dyDescent="0.25">
      <c r="W79" s="47" t="s">
        <v>63</v>
      </c>
    </row>
    <row r="80" spans="23:23" x14ac:dyDescent="0.25">
      <c r="W80" s="47" t="s">
        <v>112</v>
      </c>
    </row>
    <row r="81" spans="23:23" x14ac:dyDescent="0.25">
      <c r="W81" s="47" t="s">
        <v>113</v>
      </c>
    </row>
    <row r="82" spans="23:23" x14ac:dyDescent="0.25">
      <c r="W82" s="47" t="s">
        <v>96</v>
      </c>
    </row>
    <row r="83" spans="23:23" x14ac:dyDescent="0.25">
      <c r="W83" s="47" t="s">
        <v>141</v>
      </c>
    </row>
    <row r="84" spans="23:23" x14ac:dyDescent="0.25">
      <c r="W84" s="47" t="s">
        <v>64</v>
      </c>
    </row>
    <row r="85" spans="23:23" x14ac:dyDescent="0.25">
      <c r="W85" s="47" t="s">
        <v>65</v>
      </c>
    </row>
    <row r="86" spans="23:23" x14ac:dyDescent="0.25">
      <c r="W86" s="47" t="s">
        <v>66</v>
      </c>
    </row>
    <row r="87" spans="23:23" x14ac:dyDescent="0.25">
      <c r="W87" s="47" t="s">
        <v>67</v>
      </c>
    </row>
    <row r="88" spans="23:23" x14ac:dyDescent="0.25">
      <c r="W88" s="47" t="s">
        <v>142</v>
      </c>
    </row>
    <row r="89" spans="23:23" x14ac:dyDescent="0.25">
      <c r="W89" s="47" t="s">
        <v>97</v>
      </c>
    </row>
    <row r="90" spans="23:23" x14ac:dyDescent="0.25">
      <c r="W90" s="47" t="s">
        <v>166</v>
      </c>
    </row>
    <row r="91" spans="23:23" x14ac:dyDescent="0.25">
      <c r="W91" s="47" t="s">
        <v>68</v>
      </c>
    </row>
    <row r="92" spans="23:23" x14ac:dyDescent="0.25">
      <c r="W92" s="47" t="s">
        <v>69</v>
      </c>
    </row>
    <row r="93" spans="23:23" x14ac:dyDescent="0.25">
      <c r="W93" s="47" t="s">
        <v>184</v>
      </c>
    </row>
    <row r="94" spans="23:23" x14ac:dyDescent="0.25">
      <c r="W94" s="47" t="s">
        <v>70</v>
      </c>
    </row>
    <row r="95" spans="23:23" x14ac:dyDescent="0.25">
      <c r="W95" s="47" t="s">
        <v>71</v>
      </c>
    </row>
    <row r="96" spans="23:23" x14ac:dyDescent="0.25">
      <c r="W96" s="47" t="s">
        <v>72</v>
      </c>
    </row>
    <row r="97" spans="23:23" x14ac:dyDescent="0.25">
      <c r="W97" s="47" t="s">
        <v>203</v>
      </c>
    </row>
    <row r="98" spans="23:23" x14ac:dyDescent="0.25">
      <c r="W98" s="47" t="s">
        <v>114</v>
      </c>
    </row>
    <row r="99" spans="23:23" x14ac:dyDescent="0.25">
      <c r="W99" s="47" t="s">
        <v>73</v>
      </c>
    </row>
    <row r="100" spans="23:23" x14ac:dyDescent="0.25">
      <c r="W100" s="47" t="s">
        <v>74</v>
      </c>
    </row>
    <row r="101" spans="23:23" x14ac:dyDescent="0.25">
      <c r="W101" s="47" t="s">
        <v>75</v>
      </c>
    </row>
    <row r="102" spans="23:23" x14ac:dyDescent="0.25">
      <c r="W102" s="47" t="s">
        <v>185</v>
      </c>
    </row>
    <row r="103" spans="23:23" x14ac:dyDescent="0.25">
      <c r="W103" s="47" t="s">
        <v>143</v>
      </c>
    </row>
    <row r="104" spans="23:23" x14ac:dyDescent="0.25">
      <c r="W104" s="47" t="s">
        <v>144</v>
      </c>
    </row>
    <row r="105" spans="23:23" x14ac:dyDescent="0.25">
      <c r="W105" s="47" t="s">
        <v>76</v>
      </c>
    </row>
    <row r="106" spans="23:23" x14ac:dyDescent="0.25">
      <c r="W106" s="47" t="s">
        <v>77</v>
      </c>
    </row>
    <row r="107" spans="23:23" x14ac:dyDescent="0.25">
      <c r="W107" s="47" t="s">
        <v>78</v>
      </c>
    </row>
    <row r="108" spans="23:23" x14ac:dyDescent="0.25">
      <c r="W108" s="47" t="s">
        <v>145</v>
      </c>
    </row>
    <row r="109" spans="23:23" x14ac:dyDescent="0.25">
      <c r="W109" s="47" t="s">
        <v>146</v>
      </c>
    </row>
    <row r="110" spans="23:23" x14ac:dyDescent="0.25">
      <c r="W110" s="47" t="s">
        <v>147</v>
      </c>
    </row>
    <row r="111" spans="23:23" x14ac:dyDescent="0.25">
      <c r="W111" s="47" t="s">
        <v>79</v>
      </c>
    </row>
    <row r="112" spans="23:23" x14ac:dyDescent="0.25">
      <c r="W112" s="47" t="s">
        <v>80</v>
      </c>
    </row>
    <row r="113" spans="23:23" x14ac:dyDescent="0.25">
      <c r="W113" s="47" t="s">
        <v>167</v>
      </c>
    </row>
    <row r="114" spans="23:23" x14ac:dyDescent="0.25">
      <c r="W114" s="47" t="s">
        <v>115</v>
      </c>
    </row>
    <row r="115" spans="23:23" x14ac:dyDescent="0.25">
      <c r="W115" s="47" t="s">
        <v>148</v>
      </c>
    </row>
    <row r="116" spans="23:23" x14ac:dyDescent="0.25">
      <c r="W116" s="47" t="s">
        <v>149</v>
      </c>
    </row>
    <row r="117" spans="23:23" x14ac:dyDescent="0.25">
      <c r="W117" s="47" t="s">
        <v>81</v>
      </c>
    </row>
    <row r="118" spans="23:23" x14ac:dyDescent="0.25">
      <c r="W118" s="47" t="s">
        <v>150</v>
      </c>
    </row>
    <row r="119" spans="23:23" x14ac:dyDescent="0.25">
      <c r="W119" s="47" t="s">
        <v>82</v>
      </c>
    </row>
    <row r="120" spans="23:23" x14ac:dyDescent="0.25">
      <c r="W120" s="47" t="s">
        <v>168</v>
      </c>
    </row>
    <row r="121" spans="23:23" x14ac:dyDescent="0.25">
      <c r="W121" s="47" t="s">
        <v>186</v>
      </c>
    </row>
    <row r="122" spans="23:23" x14ac:dyDescent="0.25">
      <c r="W122" s="47" t="s">
        <v>98</v>
      </c>
    </row>
    <row r="123" spans="23:23" x14ac:dyDescent="0.25">
      <c r="W123" s="47" t="s">
        <v>83</v>
      </c>
    </row>
    <row r="124" spans="23:23" x14ac:dyDescent="0.25">
      <c r="W124" s="47" t="s">
        <v>84</v>
      </c>
    </row>
    <row r="125" spans="23:23" x14ac:dyDescent="0.25">
      <c r="W125" s="47" t="s">
        <v>151</v>
      </c>
    </row>
    <row r="126" spans="23:23" x14ac:dyDescent="0.25">
      <c r="W126" s="47" t="s">
        <v>85</v>
      </c>
    </row>
    <row r="127" spans="23:23" x14ac:dyDescent="0.25">
      <c r="W127" s="47" t="s">
        <v>86</v>
      </c>
    </row>
    <row r="128" spans="23:23" x14ac:dyDescent="0.25">
      <c r="W128" s="47" t="s">
        <v>87</v>
      </c>
    </row>
    <row r="129" spans="23:23" x14ac:dyDescent="0.25">
      <c r="W129" s="47" t="s">
        <v>88</v>
      </c>
    </row>
    <row r="130" spans="23:23" x14ac:dyDescent="0.25">
      <c r="W130" s="47" t="s">
        <v>32</v>
      </c>
    </row>
    <row r="131" spans="23:23" x14ac:dyDescent="0.25">
      <c r="W131" s="47" t="s">
        <v>116</v>
      </c>
    </row>
    <row r="132" spans="23:23" x14ac:dyDescent="0.25">
      <c r="W132" s="47" t="s">
        <v>33</v>
      </c>
    </row>
    <row r="133" spans="23:23" x14ac:dyDescent="0.25">
      <c r="W133" s="47" t="s">
        <v>117</v>
      </c>
    </row>
    <row r="134" spans="23:23" x14ac:dyDescent="0.25">
      <c r="W134" s="47" t="s">
        <v>187</v>
      </c>
    </row>
    <row r="135" spans="23:23" x14ac:dyDescent="0.25">
      <c r="W135" s="47" t="s">
        <v>152</v>
      </c>
    </row>
    <row r="136" spans="23:23" x14ac:dyDescent="0.25">
      <c r="W136" s="47" t="s">
        <v>118</v>
      </c>
    </row>
    <row r="137" spans="23:23" x14ac:dyDescent="0.25">
      <c r="W137" s="47" t="s">
        <v>169</v>
      </c>
    </row>
    <row r="138" spans="23:23" x14ac:dyDescent="0.25">
      <c r="W138" s="47" t="s">
        <v>34</v>
      </c>
    </row>
    <row r="139" spans="23:23" x14ac:dyDescent="0.25">
      <c r="W139" s="47" t="s">
        <v>35</v>
      </c>
    </row>
    <row r="140" spans="23:23" x14ac:dyDescent="0.25">
      <c r="W140" s="47" t="s">
        <v>119</v>
      </c>
    </row>
    <row r="141" spans="23:23" x14ac:dyDescent="0.25">
      <c r="W141" s="47" t="s">
        <v>120</v>
      </c>
    </row>
    <row r="142" spans="23:23" x14ac:dyDescent="0.25">
      <c r="W142" s="47" t="s">
        <v>36</v>
      </c>
    </row>
    <row r="143" spans="23:23" x14ac:dyDescent="0.25">
      <c r="W143" s="47" t="s">
        <v>99</v>
      </c>
    </row>
    <row r="144" spans="23:23" x14ac:dyDescent="0.25">
      <c r="W144" s="47" t="s">
        <v>153</v>
      </c>
    </row>
    <row r="145" spans="23:23" x14ac:dyDescent="0.25">
      <c r="W145" s="47" t="s">
        <v>204</v>
      </c>
    </row>
    <row r="146" spans="23:23" x14ac:dyDescent="0.25">
      <c r="W146" s="47" t="s">
        <v>37</v>
      </c>
    </row>
    <row r="147" spans="23:23" x14ac:dyDescent="0.25">
      <c r="W147" s="47" t="s">
        <v>121</v>
      </c>
    </row>
    <row r="148" spans="23:23" x14ac:dyDescent="0.25">
      <c r="W148" s="47" t="s">
        <v>170</v>
      </c>
    </row>
    <row r="149" spans="23:23" x14ac:dyDescent="0.25">
      <c r="W149" s="47" t="s">
        <v>38</v>
      </c>
    </row>
    <row r="150" spans="23:23" x14ac:dyDescent="0.25">
      <c r="W150" s="47" t="s">
        <v>89</v>
      </c>
    </row>
    <row r="151" spans="23:23" x14ac:dyDescent="0.25">
      <c r="W151" s="47" t="s">
        <v>39</v>
      </c>
    </row>
    <row r="152" spans="23:23" x14ac:dyDescent="0.25">
      <c r="W152" s="47" t="s">
        <v>171</v>
      </c>
    </row>
    <row r="153" spans="23:23" x14ac:dyDescent="0.25">
      <c r="W153" s="47" t="s">
        <v>40</v>
      </c>
    </row>
    <row r="154" spans="23:23" x14ac:dyDescent="0.25">
      <c r="W154" s="47" t="s">
        <v>122</v>
      </c>
    </row>
    <row r="155" spans="23:23" x14ac:dyDescent="0.25">
      <c r="W155" s="47" t="s">
        <v>100</v>
      </c>
    </row>
    <row r="156" spans="23:23" x14ac:dyDescent="0.25">
      <c r="W156" s="47" t="s">
        <v>101</v>
      </c>
    </row>
    <row r="157" spans="23:23" x14ac:dyDescent="0.25">
      <c r="W157" s="47" t="s">
        <v>41</v>
      </c>
    </row>
    <row r="158" spans="23:23" x14ac:dyDescent="0.25">
      <c r="W158" s="47" t="s">
        <v>42</v>
      </c>
    </row>
    <row r="159" spans="23:23" x14ac:dyDescent="0.25">
      <c r="W159" s="47" t="s">
        <v>102</v>
      </c>
    </row>
    <row r="160" spans="23:23" x14ac:dyDescent="0.25">
      <c r="W160" s="47" t="s">
        <v>205</v>
      </c>
    </row>
    <row r="161" spans="23:23" x14ac:dyDescent="0.25">
      <c r="W161" s="47" t="s">
        <v>154</v>
      </c>
    </row>
    <row r="162" spans="23:23" x14ac:dyDescent="0.25">
      <c r="W162" s="47" t="s">
        <v>103</v>
      </c>
    </row>
    <row r="163" spans="23:23" x14ac:dyDescent="0.25">
      <c r="W163" s="47" t="s">
        <v>188</v>
      </c>
    </row>
    <row r="164" spans="23:23" x14ac:dyDescent="0.25">
      <c r="W164" s="47" t="s">
        <v>43</v>
      </c>
    </row>
    <row r="165" spans="23:23" x14ac:dyDescent="0.25">
      <c r="W165" s="47" t="s">
        <v>44</v>
      </c>
    </row>
    <row r="166" spans="23:23" x14ac:dyDescent="0.25">
      <c r="W166" s="47" t="s">
        <v>123</v>
      </c>
    </row>
    <row r="167" spans="23:23" x14ac:dyDescent="0.25">
      <c r="W167" s="47" t="s">
        <v>189</v>
      </c>
    </row>
    <row r="168" spans="23:23" x14ac:dyDescent="0.25">
      <c r="W168" s="47" t="s">
        <v>45</v>
      </c>
    </row>
    <row r="169" spans="23:23" x14ac:dyDescent="0.25">
      <c r="W169" s="47" t="s">
        <v>46</v>
      </c>
    </row>
    <row r="170" spans="23:23" x14ac:dyDescent="0.25">
      <c r="W170" s="47" t="s">
        <v>172</v>
      </c>
    </row>
    <row r="171" spans="23:23" x14ac:dyDescent="0.25">
      <c r="W171" s="47" t="s">
        <v>190</v>
      </c>
    </row>
    <row r="172" spans="23:23" x14ac:dyDescent="0.25">
      <c r="W172" s="47" t="s">
        <v>191</v>
      </c>
    </row>
    <row r="173" spans="23:23" x14ac:dyDescent="0.25">
      <c r="W173" s="47" t="s">
        <v>104</v>
      </c>
    </row>
    <row r="174" spans="23:23" x14ac:dyDescent="0.25">
      <c r="W174" s="47" t="s">
        <v>155</v>
      </c>
    </row>
    <row r="175" spans="23:23" x14ac:dyDescent="0.25">
      <c r="W175" s="47" t="s">
        <v>20</v>
      </c>
    </row>
    <row r="176" spans="23:23" x14ac:dyDescent="0.25">
      <c r="W176" s="47" t="s">
        <v>21</v>
      </c>
    </row>
    <row r="177" spans="23:23" x14ac:dyDescent="0.25">
      <c r="W177" s="47" t="s">
        <v>173</v>
      </c>
    </row>
    <row r="178" spans="23:23" x14ac:dyDescent="0.25">
      <c r="W178" s="47" t="s">
        <v>192</v>
      </c>
    </row>
    <row r="179" spans="23:23" x14ac:dyDescent="0.25">
      <c r="W179" s="47" t="s">
        <v>124</v>
      </c>
    </row>
    <row r="180" spans="23:23" x14ac:dyDescent="0.25">
      <c r="W180" s="47" t="s">
        <v>47</v>
      </c>
    </row>
    <row r="181" spans="23:23" x14ac:dyDescent="0.25">
      <c r="W181" s="47" t="s">
        <v>193</v>
      </c>
    </row>
    <row r="182" spans="23:23" x14ac:dyDescent="0.25">
      <c r="W182" s="47" t="s">
        <v>206</v>
      </c>
    </row>
    <row r="183" spans="23:23" x14ac:dyDescent="0.25">
      <c r="W183" s="47" t="s">
        <v>156</v>
      </c>
    </row>
    <row r="184" spans="23:23" x14ac:dyDescent="0.25">
      <c r="W184" s="47" t="s">
        <v>194</v>
      </c>
    </row>
    <row r="185" spans="23:23" x14ac:dyDescent="0.25">
      <c r="W185" s="47" t="s">
        <v>157</v>
      </c>
    </row>
    <row r="186" spans="23:23" x14ac:dyDescent="0.25">
      <c r="W186" s="47" t="s">
        <v>195</v>
      </c>
    </row>
    <row r="187" spans="23:23" x14ac:dyDescent="0.25">
      <c r="W187" s="47" t="s">
        <v>207</v>
      </c>
    </row>
    <row r="188" spans="23:23" x14ac:dyDescent="0.25">
      <c r="W188" s="47" t="s">
        <v>174</v>
      </c>
    </row>
    <row r="189" spans="23:23" x14ac:dyDescent="0.25">
      <c r="W189" s="47" t="s">
        <v>208</v>
      </c>
    </row>
    <row r="190" spans="23:23" x14ac:dyDescent="0.25">
      <c r="W190" s="47" t="s">
        <v>175</v>
      </c>
    </row>
    <row r="191" spans="23:23" x14ac:dyDescent="0.25">
      <c r="W191" s="47" t="s">
        <v>176</v>
      </c>
    </row>
    <row r="192" spans="23:23" x14ac:dyDescent="0.25">
      <c r="W192" s="47" t="s">
        <v>158</v>
      </c>
    </row>
    <row r="193" spans="23:23" x14ac:dyDescent="0.25">
      <c r="W193" s="47" t="s">
        <v>196</v>
      </c>
    </row>
    <row r="194" spans="23:23" x14ac:dyDescent="0.25">
      <c r="W194" s="47" t="s">
        <v>22</v>
      </c>
    </row>
    <row r="195" spans="23:23" x14ac:dyDescent="0.25">
      <c r="W195" s="47" t="s">
        <v>197</v>
      </c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</sheetData>
  <sheetProtection algorithmName="SHA-512" hashValue="oA45mafxiUAXQj9cwLBvGD68qUDyY6xR5Kja6puAY2PfiWQDSb6U/iEq4qfMpwtx0p68Ay7l8MjlUlxp42ln9Q==" saltValue="RdFhe87vPF6KJqeWexW5Ng==" spinCount="100000" sheet="1" selectLockedCells="1"/>
  <dataConsolidate/>
  <mergeCells count="27">
    <mergeCell ref="L15:L16"/>
    <mergeCell ref="K15:K16"/>
    <mergeCell ref="R15:R16"/>
    <mergeCell ref="E15:E16"/>
    <mergeCell ref="A15:A16"/>
    <mergeCell ref="F15:G15"/>
    <mergeCell ref="D15:D16"/>
    <mergeCell ref="Q15:Q16"/>
    <mergeCell ref="C15:C16"/>
    <mergeCell ref="B15:B16"/>
    <mergeCell ref="H15:I15"/>
    <mergeCell ref="J15:J16"/>
    <mergeCell ref="B12:C12"/>
    <mergeCell ref="E8:F8"/>
    <mergeCell ref="B6:D6"/>
    <mergeCell ref="A3:J3"/>
    <mergeCell ref="C2:I2"/>
    <mergeCell ref="A4:I4"/>
    <mergeCell ref="B8:C8"/>
    <mergeCell ref="B10:C10"/>
    <mergeCell ref="E10:F10"/>
    <mergeCell ref="J6:K6"/>
    <mergeCell ref="J7:K7"/>
    <mergeCell ref="J8:K8"/>
    <mergeCell ref="J9:K9"/>
    <mergeCell ref="J10:K10"/>
    <mergeCell ref="J11:K11"/>
  </mergeCells>
  <phoneticPr fontId="2" type="noConversion"/>
  <conditionalFormatting sqref="B17:C18">
    <cfRule type="cellIs" dxfId="9" priority="31" operator="equal">
      <formula>0</formula>
    </cfRule>
  </conditionalFormatting>
  <conditionalFormatting sqref="B19:C20">
    <cfRule type="cellIs" dxfId="8" priority="18" operator="equal">
      <formula>0</formula>
    </cfRule>
  </conditionalFormatting>
  <conditionalFormatting sqref="L17:L27">
    <cfRule type="cellIs" dxfId="7" priority="16" stopIfTrue="1" operator="equal">
      <formula>"OK"</formula>
    </cfRule>
    <cfRule type="cellIs" dxfId="6" priority="17" stopIfTrue="1" operator="notEqual">
      <formula>"OK"</formula>
    </cfRule>
  </conditionalFormatting>
  <conditionalFormatting sqref="U9:U13">
    <cfRule type="expression" dxfId="5" priority="4" stopIfTrue="1">
      <formula>NOT(ISERROR(SEARCH("11/12/2014",U9)))</formula>
    </cfRule>
    <cfRule type="expression" dxfId="4" priority="5" stopIfTrue="1">
      <formula>NOT(ISERROR(SEARCH("10 Dec 14 - Wed",U9)))</formula>
    </cfRule>
    <cfRule type="expression" dxfId="3" priority="6" stopIfTrue="1">
      <formula>NOT(ISERROR(SEARCH("09 Dec 14 - Tue",U9)))</formula>
    </cfRule>
  </conditionalFormatting>
  <conditionalFormatting sqref="J7:J11">
    <cfRule type="expression" dxfId="2" priority="1" stopIfTrue="1">
      <formula>NOT(ISERROR(SEARCH("11/12/2014",J7)))</formula>
    </cfRule>
    <cfRule type="expression" dxfId="1" priority="2" stopIfTrue="1">
      <formula>NOT(ISERROR(SEARCH("10 Dec 14 - Wed",J7)))</formula>
    </cfRule>
    <cfRule type="expression" dxfId="0" priority="3" stopIfTrue="1">
      <formula>NOT(ISERROR(SEARCH("09 Dec 14 - Tue",J7)))</formula>
    </cfRule>
  </conditionalFormatting>
  <dataValidations count="13">
    <dataValidation type="custom" allowBlank="1" showInputMessage="1" showErrorMessage="1" sqref="B12" xr:uid="{00000000-0002-0000-0000-000000000000}">
      <formula1>IF(B12&lt;&gt;"W",IF(B12&lt;&gt;"T",IF(B12&lt;&gt;"F",FALSE,TRUE),TRUE),TRUE)</formula1>
    </dataValidation>
    <dataValidation type="custom" allowBlank="1" showInputMessage="1" showErrorMessage="1" error="The Retropay Run Date (Overnight) must be before the Pay Run Process Date (Overnight). Please change the date." sqref="U9:U13" xr:uid="{00000000-0002-0000-0000-000001000000}">
      <formula1>IF(S9&lt;&gt;"Error",TRUE,FALSE)</formula1>
    </dataValidation>
    <dataValidation type="custom" allowBlank="1" showInputMessage="1" showErrorMessage="1" error="The Retropay Run Date during blackout, after payroll run or while system unavailable. Please change the date." sqref="K17:K19" xr:uid="{00000000-0002-0000-0000-000002000000}">
      <formula1>IF(Q17&lt;&gt;"Error",TRUE,FALSE)</formula1>
    </dataValidation>
    <dataValidation type="custom" allowBlank="1" showInputMessage="1" showErrorMessage="1" error="The BACS Transmit (before 5 pm) date is too close to the BACS Processing Date or is a non BACS Processing Date. Please change the date." sqref="G17:G20" xr:uid="{00000000-0002-0000-0000-000003000000}">
      <formula1>IF(N17&lt;&gt;"Error",IF(J17:K17&lt;&gt;"",FALSE,TRUE),FALSE)</formula1>
    </dataValidation>
    <dataValidation type="list" allowBlank="1" showInputMessage="1" showErrorMessage="1" prompt="Please pick your payroll name from the drop down list" sqref="E8:F8" xr:uid="{00000000-0002-0000-0000-000004000000}">
      <formula1>$W$17:$W$195</formula1>
    </dataValidation>
    <dataValidation type="custom" allowBlank="1" showInputMessage="1" showErrorMessage="1" error="The Payslips Initiate date will cause a Delivery date which is too close to Pay Day, or is a Saturday, Sunday or Bank Holiday. Please change the date." sqref="H17:H20" xr:uid="{00000000-0002-0000-0000-000005000000}">
      <formula1>IF(O17&lt;&gt;"Error",IF(J17:K17&lt;&gt;"",FALSE,TRUE),FALSE)</formula1>
    </dataValidation>
    <dataValidation type="custom" allowBlank="1" showInputMessage="1" showErrorMessage="1" error="The Retropay Run Date (Overnight) must be before the Pay Run Process Date (Overnight). Please change the date." sqref="J7:J11" xr:uid="{00000000-0002-0000-0000-000006000000}">
      <formula1>IF(S9&lt;&gt;"Error",TRUE,FALSE)</formula1>
    </dataValidation>
    <dataValidation type="custom" allowBlank="1" showInputMessage="1" showErrorMessage="1" error="Pay Day is not within the Pay Period, or is a Saturday, Sunday or Bank Holiday. - Please change the date." sqref="E17:E20" xr:uid="{00000000-0002-0000-0000-000007000000}">
      <formula1>IF(M17&lt;&gt;"Error",IF(G17:K17&lt;&gt;"",FALSE,TRUE),FALSE)</formula1>
    </dataValidation>
    <dataValidation type="custom" allowBlank="1" showInputMessage="1" showErrorMessage="1" error="The Pay Run date appears to be after the date you have specified for Payslips Initiation or BACS Transmission. Please change the date." sqref="J17" xr:uid="{00000000-0002-0000-0000-000008000000}">
      <formula1>IF(P17&lt;&gt;"Error",IF(K17:K17&lt;&gt;"",FALSE,TRUE),FALSE)</formula1>
    </dataValidation>
    <dataValidation type="custom" allowBlank="1" showInputMessage="1" showErrorMessage="1" error="The Pay Run date appears to be after the date you have specified for Payslips Initiation or BACS Transmission Date. Please change the date." sqref="J18" xr:uid="{00000000-0002-0000-0000-000009000000}">
      <formula1>IF(P18&lt;&gt;"Error",IF(K18:K18&lt;&gt;"",FALSE,TRUE),FALSE)</formula1>
    </dataValidation>
    <dataValidation type="custom" allowBlank="1" showInputMessage="1" showErrorMessage="1" error="The Pay Run date appears to be after the date you have specified for Payslips Initiation or BACS Transmission . Please change the date." sqref="J19" xr:uid="{00000000-0002-0000-0000-00000A000000}">
      <formula1>IF(P19&lt;&gt;"Error",IF(K19:K19&lt;&gt;"",FALSE,TRUE),FALSE)</formula1>
    </dataValidation>
    <dataValidation type="custom" allowBlank="1" showInputMessage="1" showErrorMessage="1" error="The Retropay Run Date during blackout ,after payroll run or while system unavailable. Please change the date." sqref="K20" xr:uid="{00000000-0002-0000-0000-00000B000000}">
      <formula1>IF(Q20&lt;&gt;"Error",TRUE,FALSE)</formula1>
    </dataValidation>
    <dataValidation type="custom" allowBlank="1" showInputMessage="1" showErrorMessage="1" error="The Pay Run date appears to be after the date you have specified for Payslips Initiation or BACS Transmission or when the system is unavailable. Please change the date." sqref="J20" xr:uid="{00000000-0002-0000-0000-00000C000000}">
      <formula1>IF(P20&lt;&gt;"Error",IF(K20:K20&lt;&gt;"",FALSE,TRUE),FALSE)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2" r:id="rId4" name="ComboBox1">
          <controlPr locked="0" defaultSize="0" autoLine="0" autoPict="0" linkedCell="C17" listFillRange="W17:W198" r:id="rId5">
            <anchor moveWithCells="1">
              <from>
                <xdr:col>4</xdr:col>
                <xdr:colOff>0</xdr:colOff>
                <xdr:row>7</xdr:row>
                <xdr:rowOff>0</xdr:rowOff>
              </from>
              <to>
                <xdr:col>7</xdr:col>
                <xdr:colOff>965200</xdr:colOff>
                <xdr:row>7</xdr:row>
                <xdr:rowOff>279400</xdr:rowOff>
              </to>
            </anchor>
          </controlPr>
        </control>
      </mc:Choice>
      <mc:Fallback>
        <control shapeId="1032" r:id="rId4" name="Combo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6655983E40947A06E9D513099C1AD" ma:contentTypeVersion="9" ma:contentTypeDescription="Create a new document." ma:contentTypeScope="" ma:versionID="2c19d6146e0ac7e934a76ca4934863a3">
  <xsd:schema xmlns:xsd="http://www.w3.org/2001/XMLSchema" xmlns:xs="http://www.w3.org/2001/XMLSchema" xmlns:p="http://schemas.microsoft.com/office/2006/metadata/properties" xmlns:ns2="27fd0afe-8943-4860-ad52-b7bf239ae844" xmlns:ns3="8d97a87b-4971-4c6c-8a8c-3dc26e37d976" targetNamespace="http://schemas.microsoft.com/office/2006/metadata/properties" ma:root="true" ma:fieldsID="11f7aba92b5383cc22be0f608111bb51" ns2:_="" ns3:_="">
    <xsd:import namespace="27fd0afe-8943-4860-ad52-b7bf239ae844"/>
    <xsd:import namespace="8d97a87b-4971-4c6c-8a8c-3dc26e37d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d0afe-8943-4860-ad52-b7bf239ae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7a87b-4971-4c6c-8a8c-3dc26e37d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797873-F282-47E2-B33A-2500B283FE3F}"/>
</file>

<file path=customXml/itemProps2.xml><?xml version="1.0" encoding="utf-8"?>
<ds:datastoreItem xmlns:ds="http://schemas.openxmlformats.org/officeDocument/2006/customXml" ds:itemID="{17DA84D5-4997-4D3E-B3B5-B4BB51069178}"/>
</file>

<file path=customXml/itemProps3.xml><?xml version="1.0" encoding="utf-8"?>
<ds:datastoreItem xmlns:ds="http://schemas.openxmlformats.org/officeDocument/2006/customXml" ds:itemID="{7B11061F-4F60-45BC-9EC7-FE8DE6D49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Begum, Farhana</dc:creator>
  <cp:lastModifiedBy>Sarah Jones</cp:lastModifiedBy>
  <dcterms:created xsi:type="dcterms:W3CDTF">2013-11-29T08:33:02Z</dcterms:created>
  <dcterms:modified xsi:type="dcterms:W3CDTF">2022-10-31T15:03:53Z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0x010100C1C6655983E40947A06E9D513099C1AD</vt:lpwstr>
  </property>
</Properties>
</file>